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e1fd56816533c384/UFPE/Recife/Pós-Graduação/Documentos/Coordenação/Avaliação Capes/"/>
    </mc:Choice>
  </mc:AlternateContent>
  <xr:revisionPtr revIDLastSave="1247" documentId="13_ncr:1_{C3BF64B3-542C-4443-B304-A0F6EA134104}" xr6:coauthVersionLast="46" xr6:coauthVersionMax="46" xr10:uidLastSave="{92C1163E-5F50-4A9C-844E-4AEDB821382C}"/>
  <bookViews>
    <workbookView xWindow="-120" yWindow="-120" windowWidth="20730" windowHeight="11160" tabRatio="745" activeTab="10" xr2:uid="{00000000-000D-0000-FFFF-FFFF00000000}"/>
  </bookViews>
  <sheets>
    <sheet name="Respostas" sheetId="1" r:id="rId1"/>
    <sheet name="Parte 1" sheetId="2" r:id="rId2"/>
    <sheet name="Parte 2.1" sheetId="3" r:id="rId3"/>
    <sheet name="Parte 2.2" sheetId="4" r:id="rId4"/>
    <sheet name="Parte 2.3" sheetId="5" r:id="rId5"/>
    <sheet name="Parte 2.4" sheetId="6" r:id="rId6"/>
    <sheet name="Parte 2.5" sheetId="7" r:id="rId7"/>
    <sheet name="Parte 2.6" sheetId="8" r:id="rId8"/>
    <sheet name="Parte 2.7" sheetId="11" r:id="rId9"/>
    <sheet name="Parte 3" sheetId="9" r:id="rId10"/>
    <sheet name="Resumo" sheetId="10" r:id="rId11"/>
  </sheets>
  <definedNames>
    <definedName name="_xlnm._FilterDatabase" localSheetId="0" hidden="1">Respostas!$A$1:$DT$27</definedName>
    <definedName name="_Hlk63773394" localSheetId="2">'Parte 2.1'!$B$2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7" i="11" l="1"/>
  <c r="L97" i="11"/>
  <c r="M82" i="10" s="1"/>
  <c r="K98" i="11"/>
  <c r="L98" i="11"/>
  <c r="M83" i="10" s="1"/>
  <c r="K99" i="11"/>
  <c r="L99" i="11"/>
  <c r="K100" i="11"/>
  <c r="L100" i="11"/>
  <c r="M85" i="10" s="1"/>
  <c r="K101" i="11"/>
  <c r="L101" i="11"/>
  <c r="M86" i="10" s="1"/>
  <c r="K102" i="11"/>
  <c r="L102" i="11"/>
  <c r="M87" i="10" s="1"/>
  <c r="L96" i="11"/>
  <c r="K96" i="11"/>
  <c r="K86" i="11"/>
  <c r="L86" i="11" s="1"/>
  <c r="L82" i="10" s="1"/>
  <c r="K87" i="11"/>
  <c r="L87" i="11" s="1"/>
  <c r="L83" i="10" s="1"/>
  <c r="K88" i="11"/>
  <c r="K89" i="11"/>
  <c r="K90" i="11"/>
  <c r="L90" i="11" s="1"/>
  <c r="L86" i="10" s="1"/>
  <c r="K91" i="11"/>
  <c r="L91" i="11" s="1"/>
  <c r="L87" i="10" s="1"/>
  <c r="L88" i="11"/>
  <c r="L89" i="11"/>
  <c r="L85" i="11"/>
  <c r="K85" i="11"/>
  <c r="K75" i="11"/>
  <c r="L75" i="11"/>
  <c r="K82" i="10" s="1"/>
  <c r="K76" i="11"/>
  <c r="L76" i="11"/>
  <c r="K83" i="10" s="1"/>
  <c r="K77" i="11"/>
  <c r="L77" i="11"/>
  <c r="K84" i="10" s="1"/>
  <c r="K78" i="11"/>
  <c r="L78" i="11"/>
  <c r="K85" i="10" s="1"/>
  <c r="K79" i="11"/>
  <c r="L79" i="11"/>
  <c r="K86" i="10" s="1"/>
  <c r="K80" i="11"/>
  <c r="L80" i="11"/>
  <c r="K87" i="10" s="1"/>
  <c r="L74" i="11"/>
  <c r="K74" i="11"/>
  <c r="K63" i="6"/>
  <c r="K63" i="7"/>
  <c r="K64" i="11"/>
  <c r="L64" i="11" s="1"/>
  <c r="K65" i="11"/>
  <c r="L65" i="11" s="1"/>
  <c r="K66" i="11"/>
  <c r="K67" i="11"/>
  <c r="K68" i="11"/>
  <c r="L68" i="11" s="1"/>
  <c r="K69" i="11"/>
  <c r="L69" i="11" s="1"/>
  <c r="L66" i="11"/>
  <c r="L67" i="11"/>
  <c r="L63" i="11"/>
  <c r="K63" i="11"/>
  <c r="K162" i="9"/>
  <c r="K151" i="9"/>
  <c r="K140" i="9"/>
  <c r="K129" i="9"/>
  <c r="K118" i="9"/>
  <c r="L118" i="9" s="1"/>
  <c r="K107" i="9"/>
  <c r="L107" i="9" s="1"/>
  <c r="K63" i="9"/>
  <c r="K74" i="9"/>
  <c r="K85" i="9"/>
  <c r="K96" i="9"/>
  <c r="U93" i="10"/>
  <c r="U94" i="10"/>
  <c r="U95" i="10"/>
  <c r="U96" i="10"/>
  <c r="U97" i="10"/>
  <c r="U98" i="10"/>
  <c r="T98" i="10"/>
  <c r="T97" i="10"/>
  <c r="T96" i="10"/>
  <c r="T95" i="10"/>
  <c r="T94" i="10"/>
  <c r="T93" i="10"/>
  <c r="T92" i="10"/>
  <c r="T87" i="10"/>
  <c r="T86" i="10"/>
  <c r="T85" i="10"/>
  <c r="T84" i="10"/>
  <c r="T83" i="10"/>
  <c r="T82" i="10"/>
  <c r="T81" i="10"/>
  <c r="U71" i="10"/>
  <c r="U72" i="10"/>
  <c r="U73" i="10"/>
  <c r="U74" i="10"/>
  <c r="U75" i="10"/>
  <c r="U76" i="10"/>
  <c r="U77" i="10"/>
  <c r="U70" i="10"/>
  <c r="T76" i="10"/>
  <c r="T75" i="10"/>
  <c r="T74" i="10"/>
  <c r="T73" i="10"/>
  <c r="T72" i="10"/>
  <c r="T71" i="10"/>
  <c r="T70" i="10"/>
  <c r="U65" i="10"/>
  <c r="T65" i="10"/>
  <c r="U64" i="10"/>
  <c r="T64" i="10"/>
  <c r="U63" i="10"/>
  <c r="T63" i="10"/>
  <c r="U62" i="10"/>
  <c r="T62" i="10"/>
  <c r="U61" i="10"/>
  <c r="T61" i="10"/>
  <c r="U60" i="10"/>
  <c r="T60" i="10"/>
  <c r="T59" i="10"/>
  <c r="U54" i="10"/>
  <c r="T54" i="10"/>
  <c r="U53" i="10"/>
  <c r="T53" i="10"/>
  <c r="U52" i="10"/>
  <c r="T52" i="10"/>
  <c r="U51" i="10"/>
  <c r="T51" i="10"/>
  <c r="U50" i="10"/>
  <c r="T50" i="10"/>
  <c r="U49" i="10"/>
  <c r="T49" i="10"/>
  <c r="T48" i="10"/>
  <c r="U37" i="10"/>
  <c r="U44" i="10"/>
  <c r="U43" i="10"/>
  <c r="T43" i="10"/>
  <c r="U42" i="10"/>
  <c r="T42" i="10"/>
  <c r="U41" i="10"/>
  <c r="T41" i="10"/>
  <c r="U40" i="10"/>
  <c r="T40" i="10"/>
  <c r="U39" i="10"/>
  <c r="T39" i="10"/>
  <c r="U38" i="10"/>
  <c r="T38" i="10"/>
  <c r="T37" i="10"/>
  <c r="U27" i="10"/>
  <c r="U28" i="10"/>
  <c r="U29" i="10"/>
  <c r="U30" i="10"/>
  <c r="U31" i="10"/>
  <c r="U32" i="10"/>
  <c r="U33" i="10"/>
  <c r="U26" i="10"/>
  <c r="T26" i="10"/>
  <c r="T31" i="10"/>
  <c r="U16" i="10"/>
  <c r="U17" i="10"/>
  <c r="U18" i="10"/>
  <c r="U19" i="10"/>
  <c r="U20" i="10"/>
  <c r="U21" i="10"/>
  <c r="U22" i="10"/>
  <c r="U15" i="10"/>
  <c r="T16" i="10"/>
  <c r="T27" i="10" s="1"/>
  <c r="T17" i="10"/>
  <c r="T28" i="10" s="1"/>
  <c r="T18" i="10"/>
  <c r="T29" i="10" s="1"/>
  <c r="T19" i="10"/>
  <c r="T30" i="10" s="1"/>
  <c r="T20" i="10"/>
  <c r="T21" i="10"/>
  <c r="T32" i="10" s="1"/>
  <c r="T15" i="10"/>
  <c r="E82" i="10"/>
  <c r="F82" i="10"/>
  <c r="G82" i="10"/>
  <c r="H82" i="10"/>
  <c r="I82" i="10"/>
  <c r="E83" i="10"/>
  <c r="F83" i="10"/>
  <c r="G83" i="10"/>
  <c r="H83" i="10"/>
  <c r="I83" i="10"/>
  <c r="E84" i="10"/>
  <c r="F84" i="10"/>
  <c r="G84" i="10"/>
  <c r="H84" i="10"/>
  <c r="I84" i="10"/>
  <c r="L84" i="10"/>
  <c r="M84" i="10"/>
  <c r="E85" i="10"/>
  <c r="F85" i="10"/>
  <c r="G85" i="10"/>
  <c r="H85" i="10"/>
  <c r="I85" i="10"/>
  <c r="L85" i="10"/>
  <c r="E86" i="10"/>
  <c r="F86" i="10"/>
  <c r="G86" i="10"/>
  <c r="H86" i="10"/>
  <c r="I86" i="10"/>
  <c r="E87" i="10"/>
  <c r="F87" i="10"/>
  <c r="G87" i="10"/>
  <c r="H87" i="10"/>
  <c r="I87" i="10"/>
  <c r="E88" i="10"/>
  <c r="F88" i="10"/>
  <c r="G88" i="10"/>
  <c r="H88" i="10"/>
  <c r="I88" i="10"/>
  <c r="I81" i="10"/>
  <c r="H81" i="10"/>
  <c r="G81" i="10"/>
  <c r="F81" i="10"/>
  <c r="E81" i="10"/>
  <c r="R93" i="10"/>
  <c r="S93" i="10"/>
  <c r="R94" i="10"/>
  <c r="S94" i="10"/>
  <c r="R95" i="10"/>
  <c r="S95" i="10"/>
  <c r="R96" i="10"/>
  <c r="S96" i="10"/>
  <c r="R97" i="10"/>
  <c r="S97" i="10"/>
  <c r="R98" i="10"/>
  <c r="S98" i="10"/>
  <c r="U11" i="10"/>
  <c r="U5" i="10"/>
  <c r="U6" i="10"/>
  <c r="U7" i="10"/>
  <c r="U8" i="10"/>
  <c r="U9" i="10"/>
  <c r="U10" i="10"/>
  <c r="U4" i="10"/>
  <c r="F163" i="9" l="1"/>
  <c r="G163" i="9"/>
  <c r="H163" i="9"/>
  <c r="I163" i="9"/>
  <c r="J163" i="9"/>
  <c r="F164" i="9"/>
  <c r="G164" i="9"/>
  <c r="H164" i="9"/>
  <c r="I164" i="9"/>
  <c r="J164" i="9"/>
  <c r="F165" i="9"/>
  <c r="G165" i="9"/>
  <c r="H165" i="9"/>
  <c r="I165" i="9"/>
  <c r="J165" i="9"/>
  <c r="F166" i="9"/>
  <c r="G166" i="9"/>
  <c r="H166" i="9"/>
  <c r="I166" i="9"/>
  <c r="J166" i="9"/>
  <c r="F167" i="9"/>
  <c r="G167" i="9"/>
  <c r="H167" i="9"/>
  <c r="I167" i="9"/>
  <c r="J167" i="9"/>
  <c r="F168" i="9"/>
  <c r="G168" i="9"/>
  <c r="H168" i="9"/>
  <c r="I168" i="9"/>
  <c r="J168" i="9"/>
  <c r="J162" i="9"/>
  <c r="I162" i="9"/>
  <c r="H162" i="9"/>
  <c r="G162" i="9"/>
  <c r="F162" i="9"/>
  <c r="F152" i="9"/>
  <c r="G152" i="9"/>
  <c r="H152" i="9"/>
  <c r="I152" i="9"/>
  <c r="J152" i="9"/>
  <c r="F153" i="9"/>
  <c r="G153" i="9"/>
  <c r="H153" i="9"/>
  <c r="I153" i="9"/>
  <c r="J153" i="9"/>
  <c r="F154" i="9"/>
  <c r="G154" i="9"/>
  <c r="H154" i="9"/>
  <c r="I154" i="9"/>
  <c r="J154" i="9"/>
  <c r="F155" i="9"/>
  <c r="G155" i="9"/>
  <c r="H155" i="9"/>
  <c r="I155" i="9"/>
  <c r="J155" i="9"/>
  <c r="F156" i="9"/>
  <c r="G156" i="9"/>
  <c r="H156" i="9"/>
  <c r="I156" i="9"/>
  <c r="J156" i="9"/>
  <c r="F157" i="9"/>
  <c r="G157" i="9"/>
  <c r="H157" i="9"/>
  <c r="I157" i="9"/>
  <c r="J157" i="9"/>
  <c r="J151" i="9"/>
  <c r="I151" i="9"/>
  <c r="H151" i="9"/>
  <c r="G151" i="9"/>
  <c r="F151" i="9"/>
  <c r="DY3" i="1"/>
  <c r="DY4" i="1"/>
  <c r="DY5" i="1"/>
  <c r="DY6" i="1"/>
  <c r="DY7" i="1"/>
  <c r="DY8" i="1"/>
  <c r="DY9" i="1"/>
  <c r="DY10" i="1"/>
  <c r="DY11" i="1"/>
  <c r="DY12" i="1"/>
  <c r="DY13" i="1"/>
  <c r="DY14" i="1"/>
  <c r="DY15" i="1"/>
  <c r="DY16" i="1"/>
  <c r="DY17" i="1"/>
  <c r="DY18" i="1"/>
  <c r="DY19" i="1"/>
  <c r="DY20" i="1"/>
  <c r="DY21" i="1"/>
  <c r="DY22" i="1"/>
  <c r="DY23" i="1"/>
  <c r="DY24" i="1"/>
  <c r="DY25" i="1"/>
  <c r="DY26" i="1"/>
  <c r="DY27" i="1"/>
  <c r="DY28" i="1"/>
  <c r="DY2" i="1"/>
  <c r="DW3" i="1"/>
  <c r="DW4" i="1"/>
  <c r="DW5" i="1"/>
  <c r="DW6" i="1"/>
  <c r="DW7" i="1"/>
  <c r="DW8" i="1"/>
  <c r="DW9" i="1"/>
  <c r="DW10" i="1"/>
  <c r="DW11" i="1"/>
  <c r="DW12" i="1"/>
  <c r="DW13" i="1"/>
  <c r="DW14" i="1"/>
  <c r="DW15" i="1"/>
  <c r="DW16" i="1"/>
  <c r="DW17" i="1"/>
  <c r="DW18" i="1"/>
  <c r="DW19" i="1"/>
  <c r="DW20" i="1"/>
  <c r="DW21" i="1"/>
  <c r="DW22" i="1"/>
  <c r="DW23" i="1"/>
  <c r="DW24" i="1"/>
  <c r="DW25" i="1"/>
  <c r="DW26" i="1"/>
  <c r="DW27" i="1"/>
  <c r="DW28" i="1"/>
  <c r="DW2" i="1"/>
  <c r="DU28" i="1"/>
  <c r="DU3" i="1"/>
  <c r="DU4" i="1"/>
  <c r="DU5" i="1"/>
  <c r="DU6" i="1"/>
  <c r="DU7" i="1"/>
  <c r="DU8" i="1"/>
  <c r="DU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DU22" i="1"/>
  <c r="DU23" i="1"/>
  <c r="DU24" i="1"/>
  <c r="DU25" i="1"/>
  <c r="DU26" i="1"/>
  <c r="DU27" i="1"/>
  <c r="DU2" i="1"/>
  <c r="DS28" i="1"/>
  <c r="DS3" i="1"/>
  <c r="DS4" i="1"/>
  <c r="DS5" i="1"/>
  <c r="DS6" i="1"/>
  <c r="DS7" i="1"/>
  <c r="DS8" i="1"/>
  <c r="DS9" i="1"/>
  <c r="DS10" i="1"/>
  <c r="DS11" i="1"/>
  <c r="DS12" i="1"/>
  <c r="DS13" i="1"/>
  <c r="DS14" i="1"/>
  <c r="DS15" i="1"/>
  <c r="DS16" i="1"/>
  <c r="DS17" i="1"/>
  <c r="DS18" i="1"/>
  <c r="DS19" i="1"/>
  <c r="DS20" i="1"/>
  <c r="DS21" i="1"/>
  <c r="DS22" i="1"/>
  <c r="DS23" i="1"/>
  <c r="DS24" i="1"/>
  <c r="DS25" i="1"/>
  <c r="DS26" i="1"/>
  <c r="DS27" i="1"/>
  <c r="DS2" i="1"/>
  <c r="DQ28" i="1"/>
  <c r="DQ3" i="1"/>
  <c r="DQ4" i="1"/>
  <c r="DQ5" i="1"/>
  <c r="DQ6" i="1"/>
  <c r="DQ7" i="1"/>
  <c r="DQ8" i="1"/>
  <c r="DQ9" i="1"/>
  <c r="DQ10" i="1"/>
  <c r="DQ11" i="1"/>
  <c r="DQ12" i="1"/>
  <c r="DQ13" i="1"/>
  <c r="DQ14" i="1"/>
  <c r="DQ15" i="1"/>
  <c r="DQ16" i="1"/>
  <c r="DQ17" i="1"/>
  <c r="DQ18" i="1"/>
  <c r="DQ19" i="1"/>
  <c r="DQ20" i="1"/>
  <c r="DQ21" i="1"/>
  <c r="DQ22" i="1"/>
  <c r="DQ23" i="1"/>
  <c r="DQ24" i="1"/>
  <c r="DQ25" i="1"/>
  <c r="DQ26" i="1"/>
  <c r="DQ27" i="1"/>
  <c r="DQ2" i="1"/>
  <c r="F108" i="9"/>
  <c r="G108" i="9"/>
  <c r="H108" i="9"/>
  <c r="I108" i="9"/>
  <c r="J108" i="9"/>
  <c r="F109" i="9"/>
  <c r="G109" i="9"/>
  <c r="H109" i="9"/>
  <c r="I109" i="9"/>
  <c r="J109" i="9"/>
  <c r="F110" i="9"/>
  <c r="G110" i="9"/>
  <c r="H110" i="9"/>
  <c r="I110" i="9"/>
  <c r="J110" i="9"/>
  <c r="F111" i="9"/>
  <c r="G111" i="9"/>
  <c r="H111" i="9"/>
  <c r="I111" i="9"/>
  <c r="J111" i="9"/>
  <c r="F112" i="9"/>
  <c r="G112" i="9"/>
  <c r="H112" i="9"/>
  <c r="I112" i="9"/>
  <c r="J112" i="9"/>
  <c r="F113" i="9"/>
  <c r="G113" i="9"/>
  <c r="H113" i="9"/>
  <c r="I113" i="9"/>
  <c r="J113" i="9"/>
  <c r="J107" i="9"/>
  <c r="I107" i="9"/>
  <c r="H107" i="9"/>
  <c r="G107" i="9"/>
  <c r="F107" i="9"/>
  <c r="F97" i="9"/>
  <c r="G97" i="9"/>
  <c r="H97" i="9"/>
  <c r="I97" i="9"/>
  <c r="J97" i="9"/>
  <c r="F98" i="9"/>
  <c r="G98" i="9"/>
  <c r="H98" i="9"/>
  <c r="I98" i="9"/>
  <c r="J98" i="9"/>
  <c r="F99" i="9"/>
  <c r="G99" i="9"/>
  <c r="H99" i="9"/>
  <c r="I99" i="9"/>
  <c r="J99" i="9"/>
  <c r="F100" i="9"/>
  <c r="G100" i="9"/>
  <c r="H100" i="9"/>
  <c r="I100" i="9"/>
  <c r="J100" i="9"/>
  <c r="F101" i="9"/>
  <c r="G101" i="9"/>
  <c r="H101" i="9"/>
  <c r="I101" i="9"/>
  <c r="J101" i="9"/>
  <c r="F102" i="9"/>
  <c r="G102" i="9"/>
  <c r="H102" i="9"/>
  <c r="I102" i="9"/>
  <c r="J102" i="9"/>
  <c r="J96" i="9"/>
  <c r="I96" i="9"/>
  <c r="H96" i="9"/>
  <c r="G96" i="9"/>
  <c r="F96" i="9"/>
  <c r="F86" i="9"/>
  <c r="G86" i="9"/>
  <c r="H86" i="9"/>
  <c r="I86" i="9"/>
  <c r="J86" i="9"/>
  <c r="F87" i="9"/>
  <c r="G87" i="9"/>
  <c r="H87" i="9"/>
  <c r="I87" i="9"/>
  <c r="J87" i="9"/>
  <c r="F88" i="9"/>
  <c r="G88" i="9"/>
  <c r="H88" i="9"/>
  <c r="I88" i="9"/>
  <c r="J88" i="9"/>
  <c r="F89" i="9"/>
  <c r="G89" i="9"/>
  <c r="H89" i="9"/>
  <c r="I89" i="9"/>
  <c r="J89" i="9"/>
  <c r="F90" i="9"/>
  <c r="G90" i="9"/>
  <c r="H90" i="9"/>
  <c r="I90" i="9"/>
  <c r="J90" i="9"/>
  <c r="F91" i="9"/>
  <c r="G91" i="9"/>
  <c r="H91" i="9"/>
  <c r="I91" i="9"/>
  <c r="J91" i="9"/>
  <c r="J85" i="9"/>
  <c r="I85" i="9"/>
  <c r="H85" i="9"/>
  <c r="G85" i="9"/>
  <c r="F85" i="9"/>
  <c r="F75" i="9"/>
  <c r="G75" i="9"/>
  <c r="H75" i="9"/>
  <c r="I75" i="9"/>
  <c r="J75" i="9"/>
  <c r="F76" i="9"/>
  <c r="G76" i="9"/>
  <c r="H76" i="9"/>
  <c r="I76" i="9"/>
  <c r="J76" i="9"/>
  <c r="F77" i="9"/>
  <c r="G77" i="9"/>
  <c r="H77" i="9"/>
  <c r="I77" i="9"/>
  <c r="J77" i="9"/>
  <c r="F78" i="9"/>
  <c r="G78" i="9"/>
  <c r="H78" i="9"/>
  <c r="I78" i="9"/>
  <c r="J78" i="9"/>
  <c r="F79" i="9"/>
  <c r="G79" i="9"/>
  <c r="H79" i="9"/>
  <c r="I79" i="9"/>
  <c r="J79" i="9"/>
  <c r="F80" i="9"/>
  <c r="G80" i="9"/>
  <c r="H80" i="9"/>
  <c r="I80" i="9"/>
  <c r="J80" i="9"/>
  <c r="J74" i="9"/>
  <c r="I74" i="9"/>
  <c r="H74" i="9"/>
  <c r="G74" i="9"/>
  <c r="F74" i="9"/>
  <c r="F64" i="9"/>
  <c r="G64" i="9"/>
  <c r="H64" i="9"/>
  <c r="I64" i="9"/>
  <c r="J64" i="9"/>
  <c r="F65" i="9"/>
  <c r="G65" i="9"/>
  <c r="H65" i="9"/>
  <c r="I65" i="9"/>
  <c r="J65" i="9"/>
  <c r="F66" i="9"/>
  <c r="G66" i="9"/>
  <c r="H66" i="9"/>
  <c r="I66" i="9"/>
  <c r="J66" i="9"/>
  <c r="F67" i="9"/>
  <c r="G67" i="9"/>
  <c r="H67" i="9"/>
  <c r="I67" i="9"/>
  <c r="J67" i="9"/>
  <c r="F68" i="9"/>
  <c r="G68" i="9"/>
  <c r="H68" i="9"/>
  <c r="I68" i="9"/>
  <c r="J68" i="9"/>
  <c r="F69" i="9"/>
  <c r="G69" i="9"/>
  <c r="H69" i="9"/>
  <c r="I69" i="9"/>
  <c r="J69" i="9"/>
  <c r="J63" i="9"/>
  <c r="I63" i="9"/>
  <c r="H63" i="9"/>
  <c r="G63" i="9"/>
  <c r="F63" i="9"/>
  <c r="DO28" i="1"/>
  <c r="DO3" i="1"/>
  <c r="DO4" i="1"/>
  <c r="DO5" i="1"/>
  <c r="DO6" i="1"/>
  <c r="DO7" i="1"/>
  <c r="DO8" i="1"/>
  <c r="DO9" i="1"/>
  <c r="DO10" i="1"/>
  <c r="DO11" i="1"/>
  <c r="DO12" i="1"/>
  <c r="DO13" i="1"/>
  <c r="DO14" i="1"/>
  <c r="DO15" i="1"/>
  <c r="DO16" i="1"/>
  <c r="DO17" i="1"/>
  <c r="DO18" i="1"/>
  <c r="DO19" i="1"/>
  <c r="DO20" i="1"/>
  <c r="DO21" i="1"/>
  <c r="DO22" i="1"/>
  <c r="DO23" i="1"/>
  <c r="DO24" i="1"/>
  <c r="DO25" i="1"/>
  <c r="DO26" i="1"/>
  <c r="DO27" i="1"/>
  <c r="DO2" i="1"/>
  <c r="DM28" i="1"/>
  <c r="DM3" i="1"/>
  <c r="DM4" i="1"/>
  <c r="DM5" i="1"/>
  <c r="DM6" i="1"/>
  <c r="DM7" i="1"/>
  <c r="DM8" i="1"/>
  <c r="DM9" i="1"/>
  <c r="DM10" i="1"/>
  <c r="DM11" i="1"/>
  <c r="DM12" i="1"/>
  <c r="DM13" i="1"/>
  <c r="DM14" i="1"/>
  <c r="DM15" i="1"/>
  <c r="DM16" i="1"/>
  <c r="DM17" i="1"/>
  <c r="DM18" i="1"/>
  <c r="DM19" i="1"/>
  <c r="DM20" i="1"/>
  <c r="DM21" i="1"/>
  <c r="DM22" i="1"/>
  <c r="DM23" i="1"/>
  <c r="DM24" i="1"/>
  <c r="DM25" i="1"/>
  <c r="DM26" i="1"/>
  <c r="DM27" i="1"/>
  <c r="DM2" i="1"/>
  <c r="DK28" i="1"/>
  <c r="DK3" i="1"/>
  <c r="DK4" i="1"/>
  <c r="DK5" i="1"/>
  <c r="DK6" i="1"/>
  <c r="DK7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" i="1"/>
  <c r="DI28" i="1"/>
  <c r="DI3" i="1"/>
  <c r="DI4" i="1"/>
  <c r="DI5" i="1"/>
  <c r="DI6" i="1"/>
  <c r="DI7" i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" i="1"/>
  <c r="DG28" i="1"/>
  <c r="DG3" i="1"/>
  <c r="DG4" i="1"/>
  <c r="DG5" i="1"/>
  <c r="DG6" i="1"/>
  <c r="DG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" i="1"/>
  <c r="DE28" i="1"/>
  <c r="DE3" i="1"/>
  <c r="DE4" i="1"/>
  <c r="DE5" i="1"/>
  <c r="DE6" i="1"/>
  <c r="DE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" i="1"/>
  <c r="DC28" i="1"/>
  <c r="DC3" i="1"/>
  <c r="DC4" i="1"/>
  <c r="DC5" i="1"/>
  <c r="DC6" i="1"/>
  <c r="DC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" i="1"/>
  <c r="DA28" i="1"/>
  <c r="DA3" i="1"/>
  <c r="DA4" i="1"/>
  <c r="DA5" i="1"/>
  <c r="DA6" i="1"/>
  <c r="DA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" i="1"/>
  <c r="CY28" i="1"/>
  <c r="CY3" i="1"/>
  <c r="CY4" i="1"/>
  <c r="CY5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" i="1"/>
  <c r="F9" i="9"/>
  <c r="G9" i="9"/>
  <c r="H9" i="9"/>
  <c r="I9" i="9"/>
  <c r="J9" i="9"/>
  <c r="F10" i="9"/>
  <c r="G10" i="9"/>
  <c r="H10" i="9"/>
  <c r="I10" i="9"/>
  <c r="J10" i="9"/>
  <c r="F11" i="9"/>
  <c r="G11" i="9"/>
  <c r="H11" i="9"/>
  <c r="I11" i="9"/>
  <c r="J11" i="9"/>
  <c r="F12" i="9"/>
  <c r="G12" i="9"/>
  <c r="H12" i="9"/>
  <c r="I12" i="9"/>
  <c r="J12" i="9"/>
  <c r="F13" i="9"/>
  <c r="G13" i="9"/>
  <c r="H13" i="9"/>
  <c r="I13" i="9"/>
  <c r="J13" i="9"/>
  <c r="F14" i="9"/>
  <c r="G14" i="9"/>
  <c r="H14" i="9"/>
  <c r="I14" i="9"/>
  <c r="J14" i="9"/>
  <c r="J8" i="9"/>
  <c r="I8" i="9"/>
  <c r="H8" i="9"/>
  <c r="G8" i="9"/>
  <c r="F8" i="9"/>
  <c r="CW28" i="1"/>
  <c r="CW3" i="1"/>
  <c r="CW4" i="1"/>
  <c r="CW5" i="1"/>
  <c r="CW6" i="1"/>
  <c r="CW7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" i="1"/>
  <c r="E168" i="9"/>
  <c r="E167" i="9"/>
  <c r="E166" i="9"/>
  <c r="E165" i="9"/>
  <c r="E164" i="9"/>
  <c r="E163" i="9"/>
  <c r="E162" i="9"/>
  <c r="E157" i="9"/>
  <c r="E156" i="9"/>
  <c r="E155" i="9"/>
  <c r="E154" i="9"/>
  <c r="E153" i="9"/>
  <c r="E152" i="9"/>
  <c r="E151" i="9"/>
  <c r="F53" i="8"/>
  <c r="G53" i="8"/>
  <c r="H53" i="8"/>
  <c r="I53" i="8"/>
  <c r="J53" i="8"/>
  <c r="F54" i="8"/>
  <c r="G54" i="8"/>
  <c r="H54" i="8"/>
  <c r="I54" i="8"/>
  <c r="J54" i="8"/>
  <c r="F55" i="8"/>
  <c r="G55" i="8"/>
  <c r="H55" i="8"/>
  <c r="I55" i="8"/>
  <c r="J55" i="8"/>
  <c r="F56" i="8"/>
  <c r="G56" i="8"/>
  <c r="H56" i="8"/>
  <c r="I56" i="8"/>
  <c r="J56" i="8"/>
  <c r="F57" i="8"/>
  <c r="G57" i="8"/>
  <c r="H57" i="8"/>
  <c r="I57" i="8"/>
  <c r="J57" i="8"/>
  <c r="F58" i="8"/>
  <c r="G58" i="8"/>
  <c r="H58" i="8"/>
  <c r="I58" i="8"/>
  <c r="J58" i="8"/>
  <c r="J52" i="8"/>
  <c r="I52" i="8"/>
  <c r="H52" i="8"/>
  <c r="G52" i="8"/>
  <c r="F52" i="8"/>
  <c r="F42" i="8"/>
  <c r="G42" i="8"/>
  <c r="H42" i="8"/>
  <c r="I42" i="8"/>
  <c r="J42" i="8"/>
  <c r="F43" i="8"/>
  <c r="G43" i="8"/>
  <c r="H43" i="8"/>
  <c r="I43" i="8"/>
  <c r="J43" i="8"/>
  <c r="F44" i="8"/>
  <c r="G44" i="8"/>
  <c r="H44" i="8"/>
  <c r="I44" i="8"/>
  <c r="J44" i="8"/>
  <c r="F45" i="8"/>
  <c r="G45" i="8"/>
  <c r="H45" i="8"/>
  <c r="I45" i="8"/>
  <c r="J45" i="8"/>
  <c r="F46" i="8"/>
  <c r="G46" i="8"/>
  <c r="H46" i="8"/>
  <c r="I46" i="8"/>
  <c r="J46" i="8"/>
  <c r="F47" i="8"/>
  <c r="G47" i="8"/>
  <c r="H47" i="8"/>
  <c r="I47" i="8"/>
  <c r="J47" i="8"/>
  <c r="J41" i="8"/>
  <c r="I41" i="8"/>
  <c r="H41" i="8"/>
  <c r="G41" i="8"/>
  <c r="F41" i="8"/>
  <c r="F31" i="8"/>
  <c r="G31" i="8"/>
  <c r="H31" i="8"/>
  <c r="I31" i="8"/>
  <c r="J31" i="8"/>
  <c r="F32" i="8"/>
  <c r="G32" i="8"/>
  <c r="H32" i="8"/>
  <c r="I32" i="8"/>
  <c r="J32" i="8"/>
  <c r="F33" i="8"/>
  <c r="G33" i="8"/>
  <c r="H33" i="8"/>
  <c r="I33" i="8"/>
  <c r="J33" i="8"/>
  <c r="F34" i="8"/>
  <c r="G34" i="8"/>
  <c r="H34" i="8"/>
  <c r="I34" i="8"/>
  <c r="J34" i="8"/>
  <c r="F35" i="8"/>
  <c r="G35" i="8"/>
  <c r="H35" i="8"/>
  <c r="I35" i="8"/>
  <c r="J35" i="8"/>
  <c r="F36" i="8"/>
  <c r="G36" i="8"/>
  <c r="H36" i="8"/>
  <c r="I36" i="8"/>
  <c r="J36" i="8"/>
  <c r="J30" i="8"/>
  <c r="I30" i="8"/>
  <c r="H30" i="8"/>
  <c r="G30" i="8"/>
  <c r="F30" i="8"/>
  <c r="F20" i="8"/>
  <c r="G20" i="8"/>
  <c r="H20" i="8"/>
  <c r="I20" i="8"/>
  <c r="J20" i="8"/>
  <c r="F21" i="8"/>
  <c r="G21" i="8"/>
  <c r="H21" i="8"/>
  <c r="I21" i="8"/>
  <c r="J21" i="8"/>
  <c r="F22" i="8"/>
  <c r="G22" i="8"/>
  <c r="H22" i="8"/>
  <c r="I22" i="8"/>
  <c r="J22" i="8"/>
  <c r="F23" i="8"/>
  <c r="G23" i="8"/>
  <c r="H23" i="8"/>
  <c r="I23" i="8"/>
  <c r="J23" i="8"/>
  <c r="F24" i="8"/>
  <c r="G24" i="8"/>
  <c r="H24" i="8"/>
  <c r="I24" i="8"/>
  <c r="J24" i="8"/>
  <c r="F25" i="8"/>
  <c r="G25" i="8"/>
  <c r="H25" i="8"/>
  <c r="I25" i="8"/>
  <c r="J25" i="8"/>
  <c r="J19" i="8"/>
  <c r="I19" i="8"/>
  <c r="H19" i="8"/>
  <c r="G19" i="8"/>
  <c r="F19" i="8"/>
  <c r="F9" i="8"/>
  <c r="G9" i="8"/>
  <c r="H9" i="8"/>
  <c r="I9" i="8"/>
  <c r="J9" i="8"/>
  <c r="F10" i="8"/>
  <c r="G10" i="8"/>
  <c r="H10" i="8"/>
  <c r="I10" i="8"/>
  <c r="J10" i="8"/>
  <c r="F11" i="8"/>
  <c r="G11" i="8"/>
  <c r="H11" i="8"/>
  <c r="I11" i="8"/>
  <c r="J11" i="8"/>
  <c r="F12" i="8"/>
  <c r="G12" i="8"/>
  <c r="H12" i="8"/>
  <c r="I12" i="8"/>
  <c r="J12" i="8"/>
  <c r="F13" i="8"/>
  <c r="G13" i="8"/>
  <c r="H13" i="8"/>
  <c r="I13" i="8"/>
  <c r="J13" i="8"/>
  <c r="F14" i="8"/>
  <c r="G14" i="8"/>
  <c r="H14" i="8"/>
  <c r="I14" i="8"/>
  <c r="J14" i="8"/>
  <c r="J8" i="8"/>
  <c r="I8" i="8"/>
  <c r="H8" i="8"/>
  <c r="G8" i="8"/>
  <c r="F8" i="8"/>
  <c r="CC3" i="1"/>
  <c r="CC4" i="1"/>
  <c r="CC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" i="1"/>
  <c r="CA3" i="1"/>
  <c r="CA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" i="1"/>
  <c r="BY3" i="1"/>
  <c r="BY4" i="1"/>
  <c r="BY5" i="1"/>
  <c r="BY6" i="1"/>
  <c r="BY7" i="1"/>
  <c r="BY8" i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" i="1"/>
  <c r="BW3" i="1"/>
  <c r="BW4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" i="1"/>
  <c r="BU3" i="1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" i="1"/>
  <c r="E102" i="11"/>
  <c r="E101" i="11"/>
  <c r="E100" i="11"/>
  <c r="E99" i="11"/>
  <c r="E98" i="11"/>
  <c r="E97" i="11"/>
  <c r="E96" i="11"/>
  <c r="E91" i="11"/>
  <c r="E90" i="11"/>
  <c r="E89" i="11"/>
  <c r="E88" i="11"/>
  <c r="E87" i="11"/>
  <c r="E86" i="11"/>
  <c r="E85" i="11"/>
  <c r="E80" i="11"/>
  <c r="E79" i="11"/>
  <c r="E78" i="11"/>
  <c r="E77" i="11"/>
  <c r="E76" i="11"/>
  <c r="E75" i="11"/>
  <c r="E74" i="11"/>
  <c r="E69" i="11"/>
  <c r="E68" i="11"/>
  <c r="E67" i="11"/>
  <c r="E66" i="11"/>
  <c r="E65" i="11"/>
  <c r="E64" i="11"/>
  <c r="E63" i="11"/>
  <c r="E58" i="11"/>
  <c r="E57" i="11"/>
  <c r="E56" i="11"/>
  <c r="E55" i="11"/>
  <c r="E54" i="11"/>
  <c r="E53" i="11"/>
  <c r="E52" i="11"/>
  <c r="E47" i="11"/>
  <c r="E46" i="11"/>
  <c r="E45" i="11"/>
  <c r="E44" i="11"/>
  <c r="E43" i="11"/>
  <c r="E42" i="11"/>
  <c r="E41" i="11"/>
  <c r="E36" i="11"/>
  <c r="E35" i="11"/>
  <c r="E34" i="11"/>
  <c r="E33" i="11"/>
  <c r="E32" i="11"/>
  <c r="E31" i="11"/>
  <c r="E30" i="11"/>
  <c r="E25" i="11"/>
  <c r="E24" i="11"/>
  <c r="E23" i="11"/>
  <c r="E22" i="11"/>
  <c r="E21" i="11"/>
  <c r="E20" i="11"/>
  <c r="E19" i="11"/>
  <c r="E14" i="11"/>
  <c r="E13" i="11"/>
  <c r="E12" i="11"/>
  <c r="E11" i="11"/>
  <c r="E10" i="11"/>
  <c r="E9" i="11"/>
  <c r="E8" i="11"/>
  <c r="C28" i="1"/>
  <c r="W28" i="1" s="1"/>
  <c r="Q28" i="1" l="1"/>
  <c r="CU28" i="1"/>
  <c r="CE28" i="1"/>
  <c r="CO28" i="1"/>
  <c r="BI28" i="1"/>
  <c r="AS28" i="1"/>
  <c r="CI28" i="1"/>
  <c r="BS28" i="1"/>
  <c r="CS28" i="1"/>
  <c r="BM28" i="1"/>
  <c r="AW28" i="1"/>
  <c r="CM28" i="1"/>
  <c r="CG28" i="1"/>
  <c r="BQ28" i="1"/>
  <c r="CQ28" i="1"/>
  <c r="BK28" i="1"/>
  <c r="AU28" i="1"/>
  <c r="CK28" i="1"/>
  <c r="BG28" i="1"/>
  <c r="BE28" i="1"/>
  <c r="AK28" i="1"/>
  <c r="AA28" i="1"/>
  <c r="BC28" i="1"/>
  <c r="AG28" i="1"/>
  <c r="BA28" i="1"/>
  <c r="AO28" i="1"/>
  <c r="AC28" i="1"/>
  <c r="AY28" i="1"/>
  <c r="AE28" i="1"/>
  <c r="BO28" i="1"/>
  <c r="AQ28" i="1"/>
  <c r="AM28" i="1"/>
  <c r="AI28" i="1"/>
  <c r="Y28" i="1"/>
  <c r="U28" i="1"/>
  <c r="G28" i="1"/>
  <c r="O28" i="1"/>
  <c r="I28" i="1"/>
  <c r="E28" i="1"/>
  <c r="M28" i="1"/>
  <c r="K28" i="1"/>
  <c r="S28" i="1"/>
  <c r="F6" i="2"/>
  <c r="T5" i="10" s="1"/>
  <c r="D16" i="10" s="1"/>
  <c r="D27" i="10" s="1"/>
  <c r="D38" i="10" s="1"/>
  <c r="D49" i="10" s="1"/>
  <c r="D60" i="10" s="1"/>
  <c r="D71" i="10" s="1"/>
  <c r="F7" i="2"/>
  <c r="T6" i="10" s="1"/>
  <c r="D17" i="10" s="1"/>
  <c r="D28" i="10" s="1"/>
  <c r="D39" i="10" s="1"/>
  <c r="D50" i="10" s="1"/>
  <c r="D61" i="10" s="1"/>
  <c r="D72" i="10" s="1"/>
  <c r="F8" i="2"/>
  <c r="T7" i="10" s="1"/>
  <c r="D18" i="10" s="1"/>
  <c r="D29" i="10" s="1"/>
  <c r="D40" i="10" s="1"/>
  <c r="D51" i="10" s="1"/>
  <c r="D62" i="10" s="1"/>
  <c r="D73" i="10" s="1"/>
  <c r="F9" i="2"/>
  <c r="T8" i="10" s="1"/>
  <c r="D19" i="10" s="1"/>
  <c r="D30" i="10" s="1"/>
  <c r="D41" i="10" s="1"/>
  <c r="D52" i="10" s="1"/>
  <c r="D63" i="10" s="1"/>
  <c r="D74" i="10" s="1"/>
  <c r="F10" i="2"/>
  <c r="T9" i="10" s="1"/>
  <c r="D20" i="10" s="1"/>
  <c r="D31" i="10" s="1"/>
  <c r="D42" i="10" s="1"/>
  <c r="D53" i="10" s="1"/>
  <c r="D64" i="10" s="1"/>
  <c r="D75" i="10" s="1"/>
  <c r="F11" i="2"/>
  <c r="T10" i="10" s="1"/>
  <c r="D21" i="10" s="1"/>
  <c r="D32" i="10" s="1"/>
  <c r="D43" i="10" s="1"/>
  <c r="D54" i="10" s="1"/>
  <c r="D65" i="10" s="1"/>
  <c r="D76" i="10" s="1"/>
  <c r="F5" i="2"/>
  <c r="T4" i="10" s="1"/>
  <c r="D15" i="10" s="1"/>
  <c r="D26" i="10" s="1"/>
  <c r="D37" i="10" s="1"/>
  <c r="D48" i="10" s="1"/>
  <c r="D59" i="10" s="1"/>
  <c r="D70" i="10" s="1"/>
  <c r="E146" i="9"/>
  <c r="E145" i="9"/>
  <c r="E144" i="9"/>
  <c r="E143" i="9"/>
  <c r="E142" i="9"/>
  <c r="E141" i="9"/>
  <c r="E140" i="9"/>
  <c r="E135" i="9"/>
  <c r="E134" i="9"/>
  <c r="E133" i="9"/>
  <c r="E132" i="9"/>
  <c r="E131" i="9"/>
  <c r="E130" i="9"/>
  <c r="E129" i="9"/>
  <c r="E124" i="9"/>
  <c r="E123" i="9"/>
  <c r="E122" i="9"/>
  <c r="E121" i="9"/>
  <c r="E120" i="9"/>
  <c r="E119" i="9"/>
  <c r="E118" i="9"/>
  <c r="E113" i="9"/>
  <c r="E112" i="9"/>
  <c r="E111" i="9"/>
  <c r="E110" i="9"/>
  <c r="E109" i="9"/>
  <c r="E108" i="9"/>
  <c r="E107" i="9"/>
  <c r="E102" i="9"/>
  <c r="E101" i="9"/>
  <c r="E100" i="9"/>
  <c r="E99" i="9"/>
  <c r="E98" i="9"/>
  <c r="E97" i="9"/>
  <c r="E96" i="9"/>
  <c r="E91" i="9"/>
  <c r="E90" i="9"/>
  <c r="E89" i="9"/>
  <c r="E88" i="9"/>
  <c r="E87" i="9"/>
  <c r="E86" i="9"/>
  <c r="E85" i="9"/>
  <c r="E80" i="9"/>
  <c r="E79" i="9"/>
  <c r="E78" i="9"/>
  <c r="E77" i="9"/>
  <c r="E76" i="9"/>
  <c r="E75" i="9"/>
  <c r="E74" i="9"/>
  <c r="E69" i="9"/>
  <c r="E68" i="9"/>
  <c r="E67" i="9"/>
  <c r="E66" i="9"/>
  <c r="E65" i="9"/>
  <c r="E64" i="9"/>
  <c r="E63" i="9"/>
  <c r="E58" i="9"/>
  <c r="E57" i="9"/>
  <c r="E56" i="9"/>
  <c r="E55" i="9"/>
  <c r="E54" i="9"/>
  <c r="E53" i="9"/>
  <c r="E52" i="9"/>
  <c r="E47" i="9"/>
  <c r="E46" i="9"/>
  <c r="E45" i="9"/>
  <c r="E44" i="9"/>
  <c r="E43" i="9"/>
  <c r="E42" i="9"/>
  <c r="E41" i="9"/>
  <c r="E36" i="9"/>
  <c r="E35" i="9"/>
  <c r="E34" i="9"/>
  <c r="E33" i="9"/>
  <c r="E32" i="9"/>
  <c r="E31" i="9"/>
  <c r="E30" i="9"/>
  <c r="E25" i="9"/>
  <c r="E24" i="9"/>
  <c r="E23" i="9"/>
  <c r="E22" i="9"/>
  <c r="E21" i="9"/>
  <c r="E20" i="9"/>
  <c r="E19" i="9"/>
  <c r="E14" i="9"/>
  <c r="E13" i="9"/>
  <c r="E12" i="9"/>
  <c r="E11" i="9"/>
  <c r="E10" i="9"/>
  <c r="E9" i="9"/>
  <c r="E8" i="9"/>
  <c r="E58" i="8"/>
  <c r="E57" i="8"/>
  <c r="E56" i="8"/>
  <c r="E55" i="8"/>
  <c r="E54" i="8"/>
  <c r="E53" i="8"/>
  <c r="E52" i="8"/>
  <c r="E47" i="8"/>
  <c r="E46" i="8"/>
  <c r="E45" i="8"/>
  <c r="E44" i="8"/>
  <c r="E43" i="8"/>
  <c r="E42" i="8"/>
  <c r="E41" i="8"/>
  <c r="E36" i="8"/>
  <c r="E35" i="8"/>
  <c r="E34" i="8"/>
  <c r="E33" i="8"/>
  <c r="E32" i="8"/>
  <c r="E31" i="8"/>
  <c r="E30" i="8"/>
  <c r="E25" i="8"/>
  <c r="E24" i="8"/>
  <c r="E23" i="8"/>
  <c r="E22" i="8"/>
  <c r="E21" i="8"/>
  <c r="E20" i="8"/>
  <c r="E19" i="8"/>
  <c r="E14" i="8"/>
  <c r="E13" i="8"/>
  <c r="E12" i="8"/>
  <c r="E11" i="8"/>
  <c r="E10" i="8"/>
  <c r="E9" i="8"/>
  <c r="E8" i="8"/>
  <c r="E69" i="7"/>
  <c r="E68" i="7"/>
  <c r="E67" i="7"/>
  <c r="E66" i="7"/>
  <c r="E65" i="7"/>
  <c r="E64" i="7"/>
  <c r="E63" i="7"/>
  <c r="E58" i="7"/>
  <c r="E57" i="7"/>
  <c r="E56" i="7"/>
  <c r="E55" i="7"/>
  <c r="E54" i="7"/>
  <c r="E53" i="7"/>
  <c r="E52" i="7"/>
  <c r="E47" i="7"/>
  <c r="E46" i="7"/>
  <c r="E45" i="7"/>
  <c r="E44" i="7"/>
  <c r="E43" i="7"/>
  <c r="E42" i="7"/>
  <c r="E41" i="7"/>
  <c r="E36" i="7"/>
  <c r="E35" i="7"/>
  <c r="E34" i="7"/>
  <c r="E33" i="7"/>
  <c r="E32" i="7"/>
  <c r="E31" i="7"/>
  <c r="E30" i="7"/>
  <c r="E25" i="7"/>
  <c r="E24" i="7"/>
  <c r="E23" i="7"/>
  <c r="E22" i="7"/>
  <c r="E21" i="7"/>
  <c r="E20" i="7"/>
  <c r="E19" i="7"/>
  <c r="E14" i="7"/>
  <c r="E13" i="7"/>
  <c r="E12" i="7"/>
  <c r="E11" i="7"/>
  <c r="E10" i="7"/>
  <c r="E9" i="7"/>
  <c r="E8" i="7"/>
  <c r="E80" i="6"/>
  <c r="E79" i="6"/>
  <c r="E78" i="6"/>
  <c r="E77" i="6"/>
  <c r="E76" i="6"/>
  <c r="E75" i="6"/>
  <c r="E74" i="6"/>
  <c r="E69" i="6"/>
  <c r="E68" i="6"/>
  <c r="E67" i="6"/>
  <c r="E66" i="6"/>
  <c r="E65" i="6"/>
  <c r="E64" i="6"/>
  <c r="E63" i="6"/>
  <c r="E58" i="6"/>
  <c r="E57" i="6"/>
  <c r="E56" i="6"/>
  <c r="E55" i="6"/>
  <c r="E54" i="6"/>
  <c r="E53" i="6"/>
  <c r="E52" i="6"/>
  <c r="E47" i="6"/>
  <c r="E46" i="6"/>
  <c r="E45" i="6"/>
  <c r="E44" i="6"/>
  <c r="E43" i="6"/>
  <c r="E42" i="6"/>
  <c r="E41" i="6"/>
  <c r="E36" i="6"/>
  <c r="E35" i="6"/>
  <c r="E34" i="6"/>
  <c r="E33" i="6"/>
  <c r="E32" i="6"/>
  <c r="E31" i="6"/>
  <c r="E30" i="6"/>
  <c r="E25" i="6"/>
  <c r="E24" i="6"/>
  <c r="E23" i="6"/>
  <c r="E22" i="6"/>
  <c r="E21" i="6"/>
  <c r="E20" i="6"/>
  <c r="E19" i="6"/>
  <c r="E14" i="6"/>
  <c r="E13" i="6"/>
  <c r="E12" i="6"/>
  <c r="E11" i="6"/>
  <c r="E10" i="6"/>
  <c r="E9" i="6"/>
  <c r="E8" i="6"/>
  <c r="E80" i="5"/>
  <c r="E79" i="5"/>
  <c r="E78" i="5"/>
  <c r="E77" i="5"/>
  <c r="E76" i="5"/>
  <c r="E75" i="5"/>
  <c r="E74" i="5"/>
  <c r="E69" i="5"/>
  <c r="E68" i="5"/>
  <c r="E67" i="5"/>
  <c r="E66" i="5"/>
  <c r="E65" i="5"/>
  <c r="E64" i="5"/>
  <c r="E63" i="5"/>
  <c r="E58" i="5"/>
  <c r="E57" i="5"/>
  <c r="E56" i="5"/>
  <c r="E55" i="5"/>
  <c r="E54" i="5"/>
  <c r="E53" i="5"/>
  <c r="E52" i="5"/>
  <c r="E47" i="5"/>
  <c r="E46" i="5"/>
  <c r="E45" i="5"/>
  <c r="E44" i="5"/>
  <c r="E43" i="5"/>
  <c r="E42" i="5"/>
  <c r="E41" i="5"/>
  <c r="E36" i="5"/>
  <c r="E35" i="5"/>
  <c r="E34" i="5"/>
  <c r="E33" i="5"/>
  <c r="E32" i="5"/>
  <c r="E31" i="5"/>
  <c r="E30" i="5"/>
  <c r="E25" i="5"/>
  <c r="E24" i="5"/>
  <c r="E23" i="5"/>
  <c r="E22" i="5"/>
  <c r="E21" i="5"/>
  <c r="E20" i="5"/>
  <c r="E19" i="5"/>
  <c r="E14" i="5"/>
  <c r="E13" i="5"/>
  <c r="E12" i="5"/>
  <c r="E11" i="5"/>
  <c r="E10" i="5"/>
  <c r="E9" i="5"/>
  <c r="E8" i="5"/>
  <c r="E69" i="4"/>
  <c r="E68" i="4"/>
  <c r="E67" i="4"/>
  <c r="E66" i="4"/>
  <c r="E65" i="4"/>
  <c r="E64" i="4"/>
  <c r="E63" i="4"/>
  <c r="E58" i="4"/>
  <c r="E57" i="4"/>
  <c r="E56" i="4"/>
  <c r="E55" i="4"/>
  <c r="E54" i="4"/>
  <c r="E53" i="4"/>
  <c r="E52" i="4"/>
  <c r="E47" i="4"/>
  <c r="E46" i="4"/>
  <c r="E45" i="4"/>
  <c r="E44" i="4"/>
  <c r="E43" i="4"/>
  <c r="E42" i="4"/>
  <c r="E41" i="4"/>
  <c r="E36" i="4"/>
  <c r="E35" i="4"/>
  <c r="E34" i="4"/>
  <c r="E33" i="4"/>
  <c r="E32" i="4"/>
  <c r="E31" i="4"/>
  <c r="E30" i="4"/>
  <c r="E25" i="4"/>
  <c r="E24" i="4"/>
  <c r="E23" i="4"/>
  <c r="E22" i="4"/>
  <c r="E21" i="4"/>
  <c r="E20" i="4"/>
  <c r="E19" i="4"/>
  <c r="E14" i="4"/>
  <c r="E13" i="4"/>
  <c r="E12" i="4"/>
  <c r="E11" i="4"/>
  <c r="E10" i="4"/>
  <c r="E9" i="4"/>
  <c r="E8" i="4"/>
  <c r="E80" i="3"/>
  <c r="E79" i="3"/>
  <c r="E78" i="3"/>
  <c r="E77" i="3"/>
  <c r="E76" i="3"/>
  <c r="E75" i="3"/>
  <c r="E74" i="3"/>
  <c r="E69" i="3"/>
  <c r="E68" i="3"/>
  <c r="E67" i="3"/>
  <c r="E66" i="3"/>
  <c r="E65" i="3"/>
  <c r="E64" i="3"/>
  <c r="E63" i="3"/>
  <c r="E58" i="3"/>
  <c r="E57" i="3"/>
  <c r="E56" i="3"/>
  <c r="E55" i="3"/>
  <c r="E54" i="3"/>
  <c r="E53" i="3"/>
  <c r="E52" i="3"/>
  <c r="E47" i="3"/>
  <c r="E46" i="3"/>
  <c r="E45" i="3"/>
  <c r="E44" i="3"/>
  <c r="E43" i="3"/>
  <c r="E42" i="3"/>
  <c r="E41" i="3"/>
  <c r="E36" i="3"/>
  <c r="E35" i="3"/>
  <c r="E34" i="3"/>
  <c r="E33" i="3"/>
  <c r="E32" i="3"/>
  <c r="E31" i="3"/>
  <c r="E30" i="3"/>
  <c r="E25" i="3"/>
  <c r="E24" i="3"/>
  <c r="E23" i="3"/>
  <c r="E22" i="3"/>
  <c r="E21" i="3"/>
  <c r="E20" i="3"/>
  <c r="E19" i="3"/>
  <c r="E14" i="3"/>
  <c r="E13" i="3"/>
  <c r="E12" i="3"/>
  <c r="E11" i="3"/>
  <c r="E10" i="3"/>
  <c r="E9" i="3"/>
  <c r="E8" i="3"/>
  <c r="E22" i="2"/>
  <c r="E21" i="2"/>
  <c r="E20" i="2"/>
  <c r="E19" i="2"/>
  <c r="E18" i="2"/>
  <c r="E17" i="2"/>
  <c r="E16" i="2"/>
  <c r="E6" i="2"/>
  <c r="E7" i="2"/>
  <c r="E8" i="2"/>
  <c r="E9" i="2"/>
  <c r="E10" i="2"/>
  <c r="E11" i="2"/>
  <c r="E5" i="2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D97" i="10" l="1"/>
  <c r="D86" i="10"/>
  <c r="D96" i="10"/>
  <c r="D85" i="10"/>
  <c r="D95" i="10"/>
  <c r="D84" i="10"/>
  <c r="D98" i="10"/>
  <c r="D87" i="10"/>
  <c r="D93" i="10"/>
  <c r="D82" i="10"/>
  <c r="D94" i="10"/>
  <c r="D83" i="10"/>
  <c r="D92" i="10"/>
  <c r="D81" i="10"/>
  <c r="CO9" i="1"/>
  <c r="CI9" i="1"/>
  <c r="BS9" i="1"/>
  <c r="BC9" i="1"/>
  <c r="CS9" i="1"/>
  <c r="CM9" i="1"/>
  <c r="BG9" i="1"/>
  <c r="CG9" i="1"/>
  <c r="BQ9" i="1"/>
  <c r="CQ9" i="1"/>
  <c r="CK9" i="1"/>
  <c r="BE9" i="1"/>
  <c r="AO9" i="1"/>
  <c r="CU9" i="1"/>
  <c r="AY9" i="1"/>
  <c r="AS9" i="1"/>
  <c r="AK9" i="1"/>
  <c r="AA9" i="1"/>
  <c r="BO9" i="1"/>
  <c r="AW9" i="1"/>
  <c r="AG9" i="1"/>
  <c r="BM9" i="1"/>
  <c r="AC9" i="1"/>
  <c r="CE9" i="1"/>
  <c r="BK9" i="1"/>
  <c r="BI9" i="1"/>
  <c r="AU9" i="1"/>
  <c r="AQ9" i="1"/>
  <c r="AE9" i="1"/>
  <c r="AM9" i="1"/>
  <c r="AI9" i="1"/>
  <c r="Y9" i="1"/>
  <c r="BA9" i="1"/>
  <c r="U9" i="1"/>
  <c r="W9" i="1"/>
  <c r="CG13" i="1"/>
  <c r="BQ13" i="1"/>
  <c r="CQ13" i="1"/>
  <c r="BK13" i="1"/>
  <c r="AU13" i="1"/>
  <c r="CK13" i="1"/>
  <c r="CU13" i="1"/>
  <c r="CE13" i="1"/>
  <c r="BO13" i="1"/>
  <c r="AY13" i="1"/>
  <c r="CO13" i="1"/>
  <c r="CI13" i="1"/>
  <c r="BS13" i="1"/>
  <c r="CS13" i="1"/>
  <c r="BM13" i="1"/>
  <c r="AW13" i="1"/>
  <c r="BE13" i="1"/>
  <c r="AE13" i="1"/>
  <c r="BC13" i="1"/>
  <c r="AM13" i="1"/>
  <c r="BA13" i="1"/>
  <c r="AI13" i="1"/>
  <c r="Y13" i="1"/>
  <c r="AS13" i="1"/>
  <c r="AO13" i="1"/>
  <c r="AK13" i="1"/>
  <c r="AA13" i="1"/>
  <c r="AG13" i="1"/>
  <c r="CM13" i="1"/>
  <c r="BI13" i="1"/>
  <c r="AC13" i="1"/>
  <c r="BG13" i="1"/>
  <c r="AQ13" i="1"/>
  <c r="W13" i="1"/>
  <c r="U13" i="1"/>
  <c r="CI16" i="1"/>
  <c r="BS16" i="1"/>
  <c r="CS16" i="1"/>
  <c r="BM16" i="1"/>
  <c r="AW16" i="1"/>
  <c r="CM16" i="1"/>
  <c r="CG16" i="1"/>
  <c r="BQ16" i="1"/>
  <c r="BA16" i="1"/>
  <c r="CQ16" i="1"/>
  <c r="CK16" i="1"/>
  <c r="CU16" i="1"/>
  <c r="CE16" i="1"/>
  <c r="BO16" i="1"/>
  <c r="AY16" i="1"/>
  <c r="BI16" i="1"/>
  <c r="AG16" i="1"/>
  <c r="BG16" i="1"/>
  <c r="AU16" i="1"/>
  <c r="AQ16" i="1"/>
  <c r="AC16" i="1"/>
  <c r="BE16" i="1"/>
  <c r="CO16" i="1"/>
  <c r="BC16" i="1"/>
  <c r="AE16" i="1"/>
  <c r="AM16" i="1"/>
  <c r="AS16" i="1"/>
  <c r="AI16" i="1"/>
  <c r="Y16" i="1"/>
  <c r="AO16" i="1"/>
  <c r="BK16" i="1"/>
  <c r="AK16" i="1"/>
  <c r="AA16" i="1"/>
  <c r="U16" i="1"/>
  <c r="W16" i="1"/>
  <c r="CG21" i="1"/>
  <c r="CQ21" i="1"/>
  <c r="BK21" i="1"/>
  <c r="AU21" i="1"/>
  <c r="CK21" i="1"/>
  <c r="CU21" i="1"/>
  <c r="CE21" i="1"/>
  <c r="BO21" i="1"/>
  <c r="AY21" i="1"/>
  <c r="CO21" i="1"/>
  <c r="CI21" i="1"/>
  <c r="BS21" i="1"/>
  <c r="CS21" i="1"/>
  <c r="BM21" i="1"/>
  <c r="AW21" i="1"/>
  <c r="AE21" i="1"/>
  <c r="AS21" i="1"/>
  <c r="AO21" i="1"/>
  <c r="AM21" i="1"/>
  <c r="AI21" i="1"/>
  <c r="Y21" i="1"/>
  <c r="BQ21" i="1"/>
  <c r="BI21" i="1"/>
  <c r="BG21" i="1"/>
  <c r="AK21" i="1"/>
  <c r="AA21" i="1"/>
  <c r="BE21" i="1"/>
  <c r="AQ21" i="1"/>
  <c r="AG21" i="1"/>
  <c r="BC21" i="1"/>
  <c r="AC21" i="1"/>
  <c r="CM21" i="1"/>
  <c r="BA21" i="1"/>
  <c r="W21" i="1"/>
  <c r="U21" i="1"/>
  <c r="CQ20" i="1"/>
  <c r="CK20" i="1"/>
  <c r="BE20" i="1"/>
  <c r="AO20" i="1"/>
  <c r="CU20" i="1"/>
  <c r="CE20" i="1"/>
  <c r="CO20" i="1"/>
  <c r="BI20" i="1"/>
  <c r="CI20" i="1"/>
  <c r="BS20" i="1"/>
  <c r="CS20" i="1"/>
  <c r="CM20" i="1"/>
  <c r="BG20" i="1"/>
  <c r="AQ20" i="1"/>
  <c r="BO20" i="1"/>
  <c r="AW20" i="1"/>
  <c r="AS20" i="1"/>
  <c r="AM20" i="1"/>
  <c r="CG20" i="1"/>
  <c r="BM20" i="1"/>
  <c r="AI20" i="1"/>
  <c r="Y20" i="1"/>
  <c r="BQ20" i="1"/>
  <c r="BK20" i="1"/>
  <c r="AK20" i="1"/>
  <c r="AA20" i="1"/>
  <c r="AU20" i="1"/>
  <c r="AG20" i="1"/>
  <c r="BC20" i="1"/>
  <c r="AC20" i="1"/>
  <c r="BA20" i="1"/>
  <c r="AY20" i="1"/>
  <c r="AE20" i="1"/>
  <c r="W20" i="1"/>
  <c r="U20" i="1"/>
  <c r="CK27" i="1"/>
  <c r="CU27" i="1"/>
  <c r="CE27" i="1"/>
  <c r="BO27" i="1"/>
  <c r="AY27" i="1"/>
  <c r="CO27" i="1"/>
  <c r="CI27" i="1"/>
  <c r="BS27" i="1"/>
  <c r="BC27" i="1"/>
  <c r="CS27" i="1"/>
  <c r="CM27" i="1"/>
  <c r="CG27" i="1"/>
  <c r="BQ27" i="1"/>
  <c r="BA27" i="1"/>
  <c r="BG27" i="1"/>
  <c r="AI27" i="1"/>
  <c r="Y27" i="1"/>
  <c r="CQ27" i="1"/>
  <c r="BE27" i="1"/>
  <c r="AU27" i="1"/>
  <c r="AQ27" i="1"/>
  <c r="AK27" i="1"/>
  <c r="AA27" i="1"/>
  <c r="AG27" i="1"/>
  <c r="AC27" i="1"/>
  <c r="BM27" i="1"/>
  <c r="AW27" i="1"/>
  <c r="AS27" i="1"/>
  <c r="BK27" i="1"/>
  <c r="AO27" i="1"/>
  <c r="AE27" i="1"/>
  <c r="BI27" i="1"/>
  <c r="AM27" i="1"/>
  <c r="U27" i="1"/>
  <c r="W27" i="1"/>
  <c r="CK19" i="1"/>
  <c r="CU19" i="1"/>
  <c r="CE19" i="1"/>
  <c r="BO19" i="1"/>
  <c r="AY19" i="1"/>
  <c r="CO19" i="1"/>
  <c r="CI19" i="1"/>
  <c r="BS19" i="1"/>
  <c r="BC19" i="1"/>
  <c r="CS19" i="1"/>
  <c r="CM19" i="1"/>
  <c r="CG19" i="1"/>
  <c r="BQ19" i="1"/>
  <c r="BA19" i="1"/>
  <c r="CQ19" i="1"/>
  <c r="BM19" i="1"/>
  <c r="AO19" i="1"/>
  <c r="AI19" i="1"/>
  <c r="Y19" i="1"/>
  <c r="BK19" i="1"/>
  <c r="BI19" i="1"/>
  <c r="AK19" i="1"/>
  <c r="AA19" i="1"/>
  <c r="BG19" i="1"/>
  <c r="AU19" i="1"/>
  <c r="AG19" i="1"/>
  <c r="BE19" i="1"/>
  <c r="AQ19" i="1"/>
  <c r="AC19" i="1"/>
  <c r="AE19" i="1"/>
  <c r="AW19" i="1"/>
  <c r="AS19" i="1"/>
  <c r="AM19" i="1"/>
  <c r="U19" i="1"/>
  <c r="W19" i="1"/>
  <c r="CK11" i="1"/>
  <c r="CU11" i="1"/>
  <c r="CE11" i="1"/>
  <c r="BO11" i="1"/>
  <c r="AY11" i="1"/>
  <c r="CO11" i="1"/>
  <c r="CI11" i="1"/>
  <c r="BS11" i="1"/>
  <c r="BC11" i="1"/>
  <c r="CS11" i="1"/>
  <c r="CM11" i="1"/>
  <c r="CG11" i="1"/>
  <c r="BQ11" i="1"/>
  <c r="BA11" i="1"/>
  <c r="AI11" i="1"/>
  <c r="Y11" i="1"/>
  <c r="AS11" i="1"/>
  <c r="AW11" i="1"/>
  <c r="AO11" i="1"/>
  <c r="AK11" i="1"/>
  <c r="AA11" i="1"/>
  <c r="BM11" i="1"/>
  <c r="AG11" i="1"/>
  <c r="BK11" i="1"/>
  <c r="AC11" i="1"/>
  <c r="BI11" i="1"/>
  <c r="AU11" i="1"/>
  <c r="BG11" i="1"/>
  <c r="AQ11" i="1"/>
  <c r="AE11" i="1"/>
  <c r="CQ11" i="1"/>
  <c r="BE11" i="1"/>
  <c r="AM11" i="1"/>
  <c r="U11" i="1"/>
  <c r="W11" i="1"/>
  <c r="CU26" i="1"/>
  <c r="CE26" i="1"/>
  <c r="CO26" i="1"/>
  <c r="BI26" i="1"/>
  <c r="AS26" i="1"/>
  <c r="CI26" i="1"/>
  <c r="BS26" i="1"/>
  <c r="CS26" i="1"/>
  <c r="BM26" i="1"/>
  <c r="CM26" i="1"/>
  <c r="CG26" i="1"/>
  <c r="BQ26" i="1"/>
  <c r="CQ26" i="1"/>
  <c r="BK26" i="1"/>
  <c r="AU26" i="1"/>
  <c r="BE26" i="1"/>
  <c r="BC26" i="1"/>
  <c r="AQ26" i="1"/>
  <c r="AK26" i="1"/>
  <c r="AA26" i="1"/>
  <c r="BA26" i="1"/>
  <c r="AG26" i="1"/>
  <c r="CK26" i="1"/>
  <c r="AY26" i="1"/>
  <c r="AC26" i="1"/>
  <c r="BO26" i="1"/>
  <c r="AW26" i="1"/>
  <c r="AO26" i="1"/>
  <c r="AE26" i="1"/>
  <c r="AM26" i="1"/>
  <c r="BG26" i="1"/>
  <c r="AI26" i="1"/>
  <c r="Y26" i="1"/>
  <c r="U26" i="1"/>
  <c r="W26" i="1"/>
  <c r="CU18" i="1"/>
  <c r="CE18" i="1"/>
  <c r="CO18" i="1"/>
  <c r="BI18" i="1"/>
  <c r="AS18" i="1"/>
  <c r="CI18" i="1"/>
  <c r="BS18" i="1"/>
  <c r="CS18" i="1"/>
  <c r="BM18" i="1"/>
  <c r="AW18" i="1"/>
  <c r="CM18" i="1"/>
  <c r="CG18" i="1"/>
  <c r="BQ18" i="1"/>
  <c r="CQ18" i="1"/>
  <c r="BK18" i="1"/>
  <c r="AU18" i="1"/>
  <c r="AK18" i="1"/>
  <c r="AA18" i="1"/>
  <c r="CK18" i="1"/>
  <c r="BG18" i="1"/>
  <c r="AG18" i="1"/>
  <c r="BE18" i="1"/>
  <c r="AQ18" i="1"/>
  <c r="AC18" i="1"/>
  <c r="BC18" i="1"/>
  <c r="BA18" i="1"/>
  <c r="AE18" i="1"/>
  <c r="AY18" i="1"/>
  <c r="AM18" i="1"/>
  <c r="BO18" i="1"/>
  <c r="AO18" i="1"/>
  <c r="AI18" i="1"/>
  <c r="Y18" i="1"/>
  <c r="U18" i="1"/>
  <c r="W18" i="1"/>
  <c r="CU10" i="1"/>
  <c r="CE10" i="1"/>
  <c r="CO10" i="1"/>
  <c r="BI10" i="1"/>
  <c r="AS10" i="1"/>
  <c r="CI10" i="1"/>
  <c r="BS10" i="1"/>
  <c r="CS10" i="1"/>
  <c r="BM10" i="1"/>
  <c r="AW10" i="1"/>
  <c r="CM10" i="1"/>
  <c r="CG10" i="1"/>
  <c r="BQ10" i="1"/>
  <c r="CQ10" i="1"/>
  <c r="BK10" i="1"/>
  <c r="AU10" i="1"/>
  <c r="BA10" i="1"/>
  <c r="CK10" i="1"/>
  <c r="AY10" i="1"/>
  <c r="AO10" i="1"/>
  <c r="AK10" i="1"/>
  <c r="AA10" i="1"/>
  <c r="BO10" i="1"/>
  <c r="AG10" i="1"/>
  <c r="AC10" i="1"/>
  <c r="BG10" i="1"/>
  <c r="AQ10" i="1"/>
  <c r="AE10" i="1"/>
  <c r="BE10" i="1"/>
  <c r="AM10" i="1"/>
  <c r="BC10" i="1"/>
  <c r="AI10" i="1"/>
  <c r="Y10" i="1"/>
  <c r="U10" i="1"/>
  <c r="W10" i="1"/>
  <c r="CO25" i="1"/>
  <c r="CI25" i="1"/>
  <c r="BS25" i="1"/>
  <c r="BC25" i="1"/>
  <c r="CS25" i="1"/>
  <c r="CM25" i="1"/>
  <c r="BG25" i="1"/>
  <c r="CG25" i="1"/>
  <c r="CQ25" i="1"/>
  <c r="CK25" i="1"/>
  <c r="BE25" i="1"/>
  <c r="AO25" i="1"/>
  <c r="AU25" i="1"/>
  <c r="AQ25" i="1"/>
  <c r="AK25" i="1"/>
  <c r="AA25" i="1"/>
  <c r="BA25" i="1"/>
  <c r="AG25" i="1"/>
  <c r="CU25" i="1"/>
  <c r="AY25" i="1"/>
  <c r="AC25" i="1"/>
  <c r="BO25" i="1"/>
  <c r="AW25" i="1"/>
  <c r="BQ25" i="1"/>
  <c r="BM25" i="1"/>
  <c r="AS25" i="1"/>
  <c r="AE25" i="1"/>
  <c r="CE25" i="1"/>
  <c r="BK25" i="1"/>
  <c r="AM25" i="1"/>
  <c r="BI25" i="1"/>
  <c r="AI25" i="1"/>
  <c r="Y25" i="1"/>
  <c r="U25" i="1"/>
  <c r="W25" i="1"/>
  <c r="CO17" i="1"/>
  <c r="CI17" i="1"/>
  <c r="BS17" i="1"/>
  <c r="BC17" i="1"/>
  <c r="CS17" i="1"/>
  <c r="CM17" i="1"/>
  <c r="BG17" i="1"/>
  <c r="CG17" i="1"/>
  <c r="BQ17" i="1"/>
  <c r="CQ17" i="1"/>
  <c r="CK17" i="1"/>
  <c r="BE17" i="1"/>
  <c r="AO17" i="1"/>
  <c r="BK17" i="1"/>
  <c r="AK17" i="1"/>
  <c r="AA17" i="1"/>
  <c r="CU17" i="1"/>
  <c r="BI17" i="1"/>
  <c r="AG17" i="1"/>
  <c r="AU17" i="1"/>
  <c r="AQ17" i="1"/>
  <c r="AC17" i="1"/>
  <c r="CE17" i="1"/>
  <c r="BA17" i="1"/>
  <c r="AE17" i="1"/>
  <c r="AY17" i="1"/>
  <c r="AM17" i="1"/>
  <c r="BO17" i="1"/>
  <c r="AW17" i="1"/>
  <c r="AS17" i="1"/>
  <c r="AI17" i="1"/>
  <c r="Y17" i="1"/>
  <c r="BM17" i="1"/>
  <c r="W17" i="1"/>
  <c r="U17" i="1"/>
  <c r="CI24" i="1"/>
  <c r="BS24" i="1"/>
  <c r="CS24" i="1"/>
  <c r="BM24" i="1"/>
  <c r="AW24" i="1"/>
  <c r="CM24" i="1"/>
  <c r="CG24" i="1"/>
  <c r="BQ24" i="1"/>
  <c r="BA24" i="1"/>
  <c r="CQ24" i="1"/>
  <c r="CK24" i="1"/>
  <c r="CU24" i="1"/>
  <c r="CE24" i="1"/>
  <c r="BO24" i="1"/>
  <c r="AY24" i="1"/>
  <c r="BC24" i="1"/>
  <c r="AG24" i="1"/>
  <c r="AC24" i="1"/>
  <c r="AS24" i="1"/>
  <c r="AE24" i="1"/>
  <c r="CO24" i="1"/>
  <c r="BK24" i="1"/>
  <c r="AO24" i="1"/>
  <c r="AM24" i="1"/>
  <c r="BI24" i="1"/>
  <c r="AI24" i="1"/>
  <c r="Y24" i="1"/>
  <c r="BG24" i="1"/>
  <c r="BE24" i="1"/>
  <c r="AU24" i="1"/>
  <c r="AQ24" i="1"/>
  <c r="AK24" i="1"/>
  <c r="AA24" i="1"/>
  <c r="U24" i="1"/>
  <c r="W24" i="1"/>
  <c r="CI8" i="1"/>
  <c r="BS8" i="1"/>
  <c r="CS8" i="1"/>
  <c r="BM8" i="1"/>
  <c r="AW8" i="1"/>
  <c r="CM8" i="1"/>
  <c r="CG8" i="1"/>
  <c r="BQ8" i="1"/>
  <c r="BA8" i="1"/>
  <c r="CQ8" i="1"/>
  <c r="CK8" i="1"/>
  <c r="CU8" i="1"/>
  <c r="CE8" i="1"/>
  <c r="BO8" i="1"/>
  <c r="AY8" i="1"/>
  <c r="AO8" i="1"/>
  <c r="AG8" i="1"/>
  <c r="AC8" i="1"/>
  <c r="CO8" i="1"/>
  <c r="BK8" i="1"/>
  <c r="BI8" i="1"/>
  <c r="AU8" i="1"/>
  <c r="AQ8" i="1"/>
  <c r="AE8" i="1"/>
  <c r="BG8" i="1"/>
  <c r="AM8" i="1"/>
  <c r="BE8" i="1"/>
  <c r="AI8" i="1"/>
  <c r="Y8" i="1"/>
  <c r="BC8" i="1"/>
  <c r="AS8" i="1"/>
  <c r="AK8" i="1"/>
  <c r="AA8" i="1"/>
  <c r="U8" i="1"/>
  <c r="W8" i="1"/>
  <c r="CS23" i="1"/>
  <c r="CM23" i="1"/>
  <c r="BG23" i="1"/>
  <c r="AQ23" i="1"/>
  <c r="CG23" i="1"/>
  <c r="BQ23" i="1"/>
  <c r="CQ23" i="1"/>
  <c r="BK23" i="1"/>
  <c r="CK23" i="1"/>
  <c r="CU23" i="1"/>
  <c r="CE23" i="1"/>
  <c r="CO23" i="1"/>
  <c r="BI23" i="1"/>
  <c r="AS23" i="1"/>
  <c r="BA23" i="1"/>
  <c r="AC23" i="1"/>
  <c r="AY23" i="1"/>
  <c r="BO23" i="1"/>
  <c r="AW23" i="1"/>
  <c r="AE23" i="1"/>
  <c r="BM23" i="1"/>
  <c r="AO23" i="1"/>
  <c r="AM23" i="1"/>
  <c r="AI23" i="1"/>
  <c r="Y23" i="1"/>
  <c r="CI23" i="1"/>
  <c r="BE23" i="1"/>
  <c r="AU23" i="1"/>
  <c r="AK23" i="1"/>
  <c r="AA23" i="1"/>
  <c r="BS23" i="1"/>
  <c r="BC23" i="1"/>
  <c r="AG23" i="1"/>
  <c r="W23" i="1"/>
  <c r="U23" i="1"/>
  <c r="CS15" i="1"/>
  <c r="CM15" i="1"/>
  <c r="BG15" i="1"/>
  <c r="AQ15" i="1"/>
  <c r="CG15" i="1"/>
  <c r="BQ15" i="1"/>
  <c r="CQ15" i="1"/>
  <c r="BK15" i="1"/>
  <c r="CK15" i="1"/>
  <c r="CU15" i="1"/>
  <c r="CE15" i="1"/>
  <c r="CO15" i="1"/>
  <c r="BI15" i="1"/>
  <c r="AS15" i="1"/>
  <c r="AU15" i="1"/>
  <c r="AC15" i="1"/>
  <c r="BE15" i="1"/>
  <c r="BC15" i="1"/>
  <c r="AE15" i="1"/>
  <c r="BA15" i="1"/>
  <c r="AM15" i="1"/>
  <c r="AY15" i="1"/>
  <c r="AI15" i="1"/>
  <c r="Y15" i="1"/>
  <c r="CI15" i="1"/>
  <c r="BO15" i="1"/>
  <c r="AW15" i="1"/>
  <c r="AO15" i="1"/>
  <c r="BS15" i="1"/>
  <c r="BM15" i="1"/>
  <c r="AK15" i="1"/>
  <c r="AA15" i="1"/>
  <c r="AG15" i="1"/>
  <c r="U15" i="1"/>
  <c r="W15" i="1"/>
  <c r="CS7" i="1"/>
  <c r="CM7" i="1"/>
  <c r="BG7" i="1"/>
  <c r="AQ7" i="1"/>
  <c r="CG7" i="1"/>
  <c r="BQ7" i="1"/>
  <c r="CQ7" i="1"/>
  <c r="BK7" i="1"/>
  <c r="CK7" i="1"/>
  <c r="CU7" i="1"/>
  <c r="CE7" i="1"/>
  <c r="CO7" i="1"/>
  <c r="BI7" i="1"/>
  <c r="AS7" i="1"/>
  <c r="BO7" i="1"/>
  <c r="AW7" i="1"/>
  <c r="AC7" i="1"/>
  <c r="BM7" i="1"/>
  <c r="AU7" i="1"/>
  <c r="AE7" i="1"/>
  <c r="AM7" i="1"/>
  <c r="CI7" i="1"/>
  <c r="BE7" i="1"/>
  <c r="AI7" i="1"/>
  <c r="Y7" i="1"/>
  <c r="BS7" i="1"/>
  <c r="BC7" i="1"/>
  <c r="BA7" i="1"/>
  <c r="AK7" i="1"/>
  <c r="AA7" i="1"/>
  <c r="AY7" i="1"/>
  <c r="AO7" i="1"/>
  <c r="AG7" i="1"/>
  <c r="U7" i="1"/>
  <c r="W7" i="1"/>
  <c r="CM22" i="1"/>
  <c r="CG22" i="1"/>
  <c r="BQ22" i="1"/>
  <c r="BA22" i="1"/>
  <c r="CQ22" i="1"/>
  <c r="CK22" i="1"/>
  <c r="BE22" i="1"/>
  <c r="CU22" i="1"/>
  <c r="CE22" i="1"/>
  <c r="CO22" i="1"/>
  <c r="CI22" i="1"/>
  <c r="BS22" i="1"/>
  <c r="BC22" i="1"/>
  <c r="AY22" i="1"/>
  <c r="BO22" i="1"/>
  <c r="AW22" i="1"/>
  <c r="AE22" i="1"/>
  <c r="BM22" i="1"/>
  <c r="AS22" i="1"/>
  <c r="AO22" i="1"/>
  <c r="AM22" i="1"/>
  <c r="BK22" i="1"/>
  <c r="AI22" i="1"/>
  <c r="Y22" i="1"/>
  <c r="BI22" i="1"/>
  <c r="CS22" i="1"/>
  <c r="BG22" i="1"/>
  <c r="AU22" i="1"/>
  <c r="AK22" i="1"/>
  <c r="AA22" i="1"/>
  <c r="AQ22" i="1"/>
  <c r="AG22" i="1"/>
  <c r="AC22" i="1"/>
  <c r="U22" i="1"/>
  <c r="W22" i="1"/>
  <c r="CM14" i="1"/>
  <c r="CG14" i="1"/>
  <c r="BQ14" i="1"/>
  <c r="BA14" i="1"/>
  <c r="CQ14" i="1"/>
  <c r="CK14" i="1"/>
  <c r="BE14" i="1"/>
  <c r="CU14" i="1"/>
  <c r="CE14" i="1"/>
  <c r="CO14" i="1"/>
  <c r="CI14" i="1"/>
  <c r="BS14" i="1"/>
  <c r="BC14" i="1"/>
  <c r="BG14" i="1"/>
  <c r="AQ14" i="1"/>
  <c r="AE14" i="1"/>
  <c r="AM14" i="1"/>
  <c r="AY14" i="1"/>
  <c r="AI14" i="1"/>
  <c r="Y14" i="1"/>
  <c r="CS14" i="1"/>
  <c r="BO14" i="1"/>
  <c r="AW14" i="1"/>
  <c r="AS14" i="1"/>
  <c r="AO14" i="1"/>
  <c r="BM14" i="1"/>
  <c r="AK14" i="1"/>
  <c r="AA14" i="1"/>
  <c r="BK14" i="1"/>
  <c r="AG14" i="1"/>
  <c r="BI14" i="1"/>
  <c r="AU14" i="1"/>
  <c r="AC14" i="1"/>
  <c r="U14" i="1"/>
  <c r="W14" i="1"/>
  <c r="CM6" i="1"/>
  <c r="CG6" i="1"/>
  <c r="BQ6" i="1"/>
  <c r="BA6" i="1"/>
  <c r="CQ6" i="1"/>
  <c r="CK6" i="1"/>
  <c r="BE6" i="1"/>
  <c r="CU6" i="1"/>
  <c r="CE6" i="1"/>
  <c r="CO6" i="1"/>
  <c r="CI6" i="1"/>
  <c r="BS6" i="1"/>
  <c r="BC6" i="1"/>
  <c r="AM6" i="1"/>
  <c r="BM6" i="1"/>
  <c r="BK6" i="1"/>
  <c r="AU6" i="1"/>
  <c r="AE6" i="1"/>
  <c r="BI6" i="1"/>
  <c r="AQ6" i="1"/>
  <c r="CS6" i="1"/>
  <c r="BG6" i="1"/>
  <c r="AI6" i="1"/>
  <c r="Y6" i="1"/>
  <c r="AK6" i="1"/>
  <c r="AA6" i="1"/>
  <c r="AY6" i="1"/>
  <c r="AS6" i="1"/>
  <c r="AO6" i="1"/>
  <c r="AG6" i="1"/>
  <c r="BO6" i="1"/>
  <c r="AW6" i="1"/>
  <c r="AC6" i="1"/>
  <c r="U6" i="1"/>
  <c r="W6" i="1"/>
  <c r="CG5" i="1"/>
  <c r="BQ5" i="1"/>
  <c r="CQ5" i="1"/>
  <c r="BK5" i="1"/>
  <c r="AU5" i="1"/>
  <c r="CK5" i="1"/>
  <c r="CU5" i="1"/>
  <c r="CE5" i="1"/>
  <c r="BO5" i="1"/>
  <c r="AY5" i="1"/>
  <c r="CO5" i="1"/>
  <c r="CI5" i="1"/>
  <c r="BS5" i="1"/>
  <c r="CS5" i="1"/>
  <c r="BM5" i="1"/>
  <c r="AW5" i="1"/>
  <c r="AE5" i="1"/>
  <c r="BI5" i="1"/>
  <c r="AQ5" i="1"/>
  <c r="BG5" i="1"/>
  <c r="AM5" i="1"/>
  <c r="AI5" i="1"/>
  <c r="Y5" i="1"/>
  <c r="BE5" i="1"/>
  <c r="BC5" i="1"/>
  <c r="AK5" i="1"/>
  <c r="AA5" i="1"/>
  <c r="CM5" i="1"/>
  <c r="BA5" i="1"/>
  <c r="AS5" i="1"/>
  <c r="AO5" i="1"/>
  <c r="AG5" i="1"/>
  <c r="AC5" i="1"/>
  <c r="W5" i="1"/>
  <c r="U5" i="1"/>
  <c r="CQ12" i="1"/>
  <c r="CK12" i="1"/>
  <c r="BE12" i="1"/>
  <c r="AO12" i="1"/>
  <c r="CU12" i="1"/>
  <c r="CE12" i="1"/>
  <c r="CO12" i="1"/>
  <c r="BI12" i="1"/>
  <c r="CI12" i="1"/>
  <c r="BS12" i="1"/>
  <c r="CS12" i="1"/>
  <c r="CM12" i="1"/>
  <c r="BG12" i="1"/>
  <c r="AQ12" i="1"/>
  <c r="CG12" i="1"/>
  <c r="BC12" i="1"/>
  <c r="AM12" i="1"/>
  <c r="BQ12" i="1"/>
  <c r="BA12" i="1"/>
  <c r="AI12" i="1"/>
  <c r="Y12" i="1"/>
  <c r="AY12" i="1"/>
  <c r="AS12" i="1"/>
  <c r="BO12" i="1"/>
  <c r="AW12" i="1"/>
  <c r="AK12" i="1"/>
  <c r="AA12" i="1"/>
  <c r="BM12" i="1"/>
  <c r="AG12" i="1"/>
  <c r="BK12" i="1"/>
  <c r="AC12" i="1"/>
  <c r="AU12" i="1"/>
  <c r="AE12" i="1"/>
  <c r="W12" i="1"/>
  <c r="U12" i="1"/>
  <c r="CQ4" i="1"/>
  <c r="CK4" i="1"/>
  <c r="BE4" i="1"/>
  <c r="AO4" i="1"/>
  <c r="CU4" i="1"/>
  <c r="CE4" i="1"/>
  <c r="BO4" i="1"/>
  <c r="CO4" i="1"/>
  <c r="BI4" i="1"/>
  <c r="CI4" i="1"/>
  <c r="BS4" i="1"/>
  <c r="CS4" i="1"/>
  <c r="CM4" i="1"/>
  <c r="BG4" i="1"/>
  <c r="AQ4" i="1"/>
  <c r="BQ4" i="1"/>
  <c r="BK4" i="1"/>
  <c r="AU4" i="1"/>
  <c r="AM4" i="1"/>
  <c r="AI4" i="1"/>
  <c r="Y4" i="1"/>
  <c r="BC4" i="1"/>
  <c r="AK4" i="1"/>
  <c r="AA4" i="1"/>
  <c r="BA4" i="1"/>
  <c r="AS4" i="1"/>
  <c r="AG4" i="1"/>
  <c r="AY4" i="1"/>
  <c r="AC4" i="1"/>
  <c r="AW4" i="1"/>
  <c r="CG4" i="1"/>
  <c r="BM4" i="1"/>
  <c r="AE4" i="1"/>
  <c r="W4" i="1"/>
  <c r="U4" i="1"/>
  <c r="CK3" i="1"/>
  <c r="CU3" i="1"/>
  <c r="CE3" i="1"/>
  <c r="BO3" i="1"/>
  <c r="AY3" i="1"/>
  <c r="CO3" i="1"/>
  <c r="CI3" i="1"/>
  <c r="BS3" i="1"/>
  <c r="BC3" i="1"/>
  <c r="CS3" i="1"/>
  <c r="CM3" i="1"/>
  <c r="CG3" i="1"/>
  <c r="BQ3" i="1"/>
  <c r="BA3" i="1"/>
  <c r="BI3" i="1"/>
  <c r="AQ3" i="1"/>
  <c r="AM3" i="1"/>
  <c r="AI3" i="1"/>
  <c r="Y3" i="1"/>
  <c r="BG3" i="1"/>
  <c r="BE3" i="1"/>
  <c r="AK3" i="1"/>
  <c r="AA3" i="1"/>
  <c r="AS3" i="1"/>
  <c r="AG3" i="1"/>
  <c r="AO3" i="1"/>
  <c r="AC3" i="1"/>
  <c r="AW3" i="1"/>
  <c r="CQ3" i="1"/>
  <c r="BM3" i="1"/>
  <c r="AE3" i="1"/>
  <c r="W3" i="1"/>
  <c r="BK3" i="1"/>
  <c r="AU3" i="1"/>
  <c r="U3" i="1"/>
  <c r="CQ2" i="1"/>
  <c r="CK2" i="1"/>
  <c r="BE2" i="1"/>
  <c r="AO2" i="1"/>
  <c r="CU2" i="1"/>
  <c r="CE2" i="1"/>
  <c r="CO2" i="1"/>
  <c r="BI2" i="1"/>
  <c r="CI2" i="1"/>
  <c r="BS2" i="1"/>
  <c r="CS2" i="1"/>
  <c r="CM2" i="1"/>
  <c r="BG2" i="1"/>
  <c r="AQ2" i="1"/>
  <c r="AM2" i="1"/>
  <c r="AI2" i="1"/>
  <c r="Y2" i="1"/>
  <c r="CG2" i="1"/>
  <c r="BC2" i="1"/>
  <c r="AU2" i="1"/>
  <c r="BA2" i="1"/>
  <c r="AK2" i="1"/>
  <c r="AA2" i="1"/>
  <c r="AY2" i="1"/>
  <c r="AG2" i="1"/>
  <c r="BQ2" i="1"/>
  <c r="BO2" i="1"/>
  <c r="AC2" i="1"/>
  <c r="BM2" i="1"/>
  <c r="AW2" i="1"/>
  <c r="AS2" i="1"/>
  <c r="BK2" i="1"/>
  <c r="AE2" i="1"/>
  <c r="W2" i="1"/>
  <c r="U2" i="1"/>
  <c r="I26" i="1"/>
  <c r="Q26" i="1"/>
  <c r="S26" i="1"/>
  <c r="K26" i="1"/>
  <c r="G26" i="1"/>
  <c r="M26" i="1"/>
  <c r="O26" i="1"/>
  <c r="Q18" i="1"/>
  <c r="I18" i="1"/>
  <c r="S18" i="1"/>
  <c r="K18" i="1"/>
  <c r="M18" i="1"/>
  <c r="G18" i="1"/>
  <c r="O18" i="1"/>
  <c r="Q10" i="1"/>
  <c r="S10" i="1"/>
  <c r="K10" i="1"/>
  <c r="M10" i="1"/>
  <c r="O10" i="1"/>
  <c r="I10" i="1"/>
  <c r="G10" i="1"/>
  <c r="O2" i="1"/>
  <c r="Q2" i="1"/>
  <c r="I2" i="1"/>
  <c r="G2" i="1"/>
  <c r="S2" i="1"/>
  <c r="K2" i="1"/>
  <c r="M2" i="1"/>
  <c r="Q25" i="1"/>
  <c r="S25" i="1"/>
  <c r="K25" i="1"/>
  <c r="M25" i="1"/>
  <c r="O25" i="1"/>
  <c r="I25" i="1"/>
  <c r="G25" i="1"/>
  <c r="Q17" i="1"/>
  <c r="S17" i="1"/>
  <c r="K17" i="1"/>
  <c r="M17" i="1"/>
  <c r="O17" i="1"/>
  <c r="I17" i="1"/>
  <c r="G17" i="1"/>
  <c r="Q9" i="1"/>
  <c r="G9" i="1"/>
  <c r="S9" i="1"/>
  <c r="K9" i="1"/>
  <c r="M9" i="1"/>
  <c r="O9" i="1"/>
  <c r="I9" i="1"/>
  <c r="S24" i="1"/>
  <c r="K24" i="1"/>
  <c r="M24" i="1"/>
  <c r="O24" i="1"/>
  <c r="Q24" i="1"/>
  <c r="I24" i="1"/>
  <c r="G24" i="1"/>
  <c r="S16" i="1"/>
  <c r="K16" i="1"/>
  <c r="M16" i="1"/>
  <c r="O16" i="1"/>
  <c r="Q16" i="1"/>
  <c r="I16" i="1"/>
  <c r="G16" i="1"/>
  <c r="S8" i="1"/>
  <c r="M8" i="1"/>
  <c r="O8" i="1"/>
  <c r="K8" i="1"/>
  <c r="Q8" i="1"/>
  <c r="I8" i="1"/>
  <c r="G8" i="1"/>
  <c r="S23" i="1"/>
  <c r="K23" i="1"/>
  <c r="M23" i="1"/>
  <c r="O23" i="1"/>
  <c r="Q23" i="1"/>
  <c r="I23" i="1"/>
  <c r="G23" i="1"/>
  <c r="S15" i="1"/>
  <c r="M15" i="1"/>
  <c r="O15" i="1"/>
  <c r="Q15" i="1"/>
  <c r="I15" i="1"/>
  <c r="G15" i="1"/>
  <c r="K15" i="1"/>
  <c r="S7" i="1"/>
  <c r="K7" i="1"/>
  <c r="M7" i="1"/>
  <c r="O7" i="1"/>
  <c r="Q7" i="1"/>
  <c r="I7" i="1"/>
  <c r="G7" i="1"/>
  <c r="M22" i="1"/>
  <c r="O22" i="1"/>
  <c r="I22" i="1"/>
  <c r="G22" i="1"/>
  <c r="Q22" i="1"/>
  <c r="S22" i="1"/>
  <c r="K22" i="1"/>
  <c r="E14" i="1"/>
  <c r="M14" i="1"/>
  <c r="O14" i="1"/>
  <c r="G14" i="1"/>
  <c r="Q14" i="1"/>
  <c r="I14" i="1"/>
  <c r="S14" i="1"/>
  <c r="K14" i="1"/>
  <c r="E6" i="1"/>
  <c r="M6" i="1"/>
  <c r="O6" i="1"/>
  <c r="I6" i="1"/>
  <c r="G6" i="1"/>
  <c r="Q6" i="1"/>
  <c r="S6" i="1"/>
  <c r="K6" i="1"/>
  <c r="E21" i="1"/>
  <c r="O21" i="1"/>
  <c r="G21" i="1"/>
  <c r="Q21" i="1"/>
  <c r="I21" i="1"/>
  <c r="S21" i="1"/>
  <c r="K21" i="1"/>
  <c r="M21" i="1"/>
  <c r="E13" i="1"/>
  <c r="M13" i="1"/>
  <c r="O13" i="1"/>
  <c r="I13" i="1"/>
  <c r="G13" i="1"/>
  <c r="Q13" i="1"/>
  <c r="S13" i="1"/>
  <c r="K13" i="1"/>
  <c r="E5" i="1"/>
  <c r="O5" i="1"/>
  <c r="I5" i="1"/>
  <c r="Q5" i="1"/>
  <c r="G5" i="1"/>
  <c r="S5" i="1"/>
  <c r="K5" i="1"/>
  <c r="M5" i="1"/>
  <c r="E20" i="1"/>
  <c r="O20" i="1"/>
  <c r="Q20" i="1"/>
  <c r="I20" i="1"/>
  <c r="G20" i="1"/>
  <c r="K20" i="1"/>
  <c r="S20" i="1"/>
  <c r="M20" i="1"/>
  <c r="E12" i="1"/>
  <c r="O12" i="1"/>
  <c r="Q12" i="1"/>
  <c r="I12" i="1"/>
  <c r="G12" i="1"/>
  <c r="K12" i="1"/>
  <c r="S12" i="1"/>
  <c r="M12" i="1"/>
  <c r="E4" i="1"/>
  <c r="O4" i="1"/>
  <c r="Q4" i="1"/>
  <c r="I4" i="1"/>
  <c r="G4" i="1"/>
  <c r="K4" i="1"/>
  <c r="S4" i="1"/>
  <c r="M4" i="1"/>
  <c r="Q27" i="1"/>
  <c r="I27" i="1"/>
  <c r="K27" i="1"/>
  <c r="S27" i="1"/>
  <c r="M27" i="1"/>
  <c r="O27" i="1"/>
  <c r="G27" i="1"/>
  <c r="O19" i="1"/>
  <c r="Q19" i="1"/>
  <c r="I19" i="1"/>
  <c r="G19" i="1"/>
  <c r="K19" i="1"/>
  <c r="S19" i="1"/>
  <c r="M19" i="1"/>
  <c r="O11" i="1"/>
  <c r="Q11" i="1"/>
  <c r="I11" i="1"/>
  <c r="S11" i="1"/>
  <c r="K11" i="1"/>
  <c r="G11" i="1"/>
  <c r="M11" i="1"/>
  <c r="O3" i="1"/>
  <c r="Q3" i="1"/>
  <c r="I3" i="1"/>
  <c r="K3" i="1"/>
  <c r="S3" i="1"/>
  <c r="G3" i="1"/>
  <c r="M3" i="1"/>
  <c r="E27" i="1"/>
  <c r="E19" i="1"/>
  <c r="E11" i="1"/>
  <c r="E3" i="1"/>
  <c r="E18" i="1"/>
  <c r="E10" i="1"/>
  <c r="E2" i="1"/>
  <c r="E26" i="1"/>
  <c r="E25" i="1"/>
  <c r="E17" i="1"/>
  <c r="E9" i="1"/>
  <c r="E8" i="1"/>
  <c r="E24" i="1"/>
  <c r="E16" i="1"/>
  <c r="E23" i="1"/>
  <c r="E15" i="1"/>
  <c r="E7" i="1"/>
  <c r="E22" i="1"/>
  <c r="J141" i="9" l="1"/>
  <c r="H143" i="9"/>
  <c r="F145" i="9"/>
  <c r="I146" i="9"/>
  <c r="F140" i="9"/>
  <c r="F142" i="9"/>
  <c r="I143" i="9"/>
  <c r="G145" i="9"/>
  <c r="J146" i="9"/>
  <c r="G146" i="9"/>
  <c r="G142" i="9"/>
  <c r="J143" i="9"/>
  <c r="H145" i="9"/>
  <c r="J140" i="9"/>
  <c r="H141" i="9"/>
  <c r="H142" i="9"/>
  <c r="F144" i="9"/>
  <c r="I145" i="9"/>
  <c r="I140" i="9"/>
  <c r="F141" i="9"/>
  <c r="I142" i="9"/>
  <c r="G144" i="9"/>
  <c r="J145" i="9"/>
  <c r="H140" i="9"/>
  <c r="G141" i="9"/>
  <c r="J142" i="9"/>
  <c r="H144" i="9"/>
  <c r="F146" i="9"/>
  <c r="G140" i="9"/>
  <c r="I144" i="9"/>
  <c r="I141" i="9"/>
  <c r="G143" i="9"/>
  <c r="J144" i="9"/>
  <c r="H146" i="9"/>
  <c r="F143" i="9"/>
  <c r="J130" i="9"/>
  <c r="H132" i="9"/>
  <c r="F134" i="9"/>
  <c r="I135" i="9"/>
  <c r="J131" i="9"/>
  <c r="F135" i="9"/>
  <c r="H130" i="9"/>
  <c r="I133" i="9"/>
  <c r="I130" i="9"/>
  <c r="J133" i="9"/>
  <c r="F131" i="9"/>
  <c r="I132" i="9"/>
  <c r="G134" i="9"/>
  <c r="J135" i="9"/>
  <c r="G131" i="9"/>
  <c r="J132" i="9"/>
  <c r="H134" i="9"/>
  <c r="J129" i="9"/>
  <c r="G130" i="9"/>
  <c r="H133" i="9"/>
  <c r="G129" i="9"/>
  <c r="F132" i="9"/>
  <c r="G135" i="9"/>
  <c r="G132" i="9"/>
  <c r="H135" i="9"/>
  <c r="H131" i="9"/>
  <c r="F133" i="9"/>
  <c r="I134" i="9"/>
  <c r="I129" i="9"/>
  <c r="F130" i="9"/>
  <c r="I131" i="9"/>
  <c r="G133" i="9"/>
  <c r="J134" i="9"/>
  <c r="H129" i="9"/>
  <c r="F129" i="9"/>
  <c r="J119" i="9"/>
  <c r="H121" i="9"/>
  <c r="F123" i="9"/>
  <c r="I124" i="9"/>
  <c r="G119" i="9"/>
  <c r="H119" i="9"/>
  <c r="F118" i="9"/>
  <c r="F120" i="9"/>
  <c r="I121" i="9"/>
  <c r="G123" i="9"/>
  <c r="J124" i="9"/>
  <c r="H122" i="9"/>
  <c r="I122" i="9"/>
  <c r="G120" i="9"/>
  <c r="J121" i="9"/>
  <c r="H123" i="9"/>
  <c r="J118" i="9"/>
  <c r="J120" i="9"/>
  <c r="G118" i="9"/>
  <c r="F121" i="9"/>
  <c r="H120" i="9"/>
  <c r="F122" i="9"/>
  <c r="I123" i="9"/>
  <c r="I118" i="9"/>
  <c r="F119" i="9"/>
  <c r="I120" i="9"/>
  <c r="G122" i="9"/>
  <c r="J123" i="9"/>
  <c r="H118" i="9"/>
  <c r="I119" i="9"/>
  <c r="G121" i="9"/>
  <c r="J122" i="9"/>
  <c r="H124" i="9"/>
  <c r="F124" i="9"/>
  <c r="G124" i="9"/>
  <c r="H54" i="9"/>
  <c r="F56" i="9"/>
  <c r="I57" i="9"/>
  <c r="I52" i="9"/>
  <c r="J52" i="9"/>
  <c r="F53" i="9"/>
  <c r="I54" i="9"/>
  <c r="G56" i="9"/>
  <c r="J57" i="9"/>
  <c r="H52" i="9"/>
  <c r="G53" i="9"/>
  <c r="J54" i="9"/>
  <c r="H56" i="9"/>
  <c r="F58" i="9"/>
  <c r="G52" i="9"/>
  <c r="I53" i="9"/>
  <c r="H58" i="9"/>
  <c r="J55" i="9"/>
  <c r="H53" i="9"/>
  <c r="F55" i="9"/>
  <c r="I56" i="9"/>
  <c r="G58" i="9"/>
  <c r="F52" i="9"/>
  <c r="G55" i="9"/>
  <c r="J56" i="9"/>
  <c r="G54" i="9"/>
  <c r="J53" i="9"/>
  <c r="H55" i="9"/>
  <c r="F57" i="9"/>
  <c r="I58" i="9"/>
  <c r="F54" i="9"/>
  <c r="I55" i="9"/>
  <c r="G57" i="9"/>
  <c r="J58" i="9"/>
  <c r="H57" i="9"/>
  <c r="H43" i="9"/>
  <c r="F45" i="9"/>
  <c r="I46" i="9"/>
  <c r="I41" i="9"/>
  <c r="F42" i="9"/>
  <c r="I43" i="9"/>
  <c r="G45" i="9"/>
  <c r="J46" i="9"/>
  <c r="H41" i="9"/>
  <c r="G43" i="9"/>
  <c r="G42" i="9"/>
  <c r="J43" i="9"/>
  <c r="H45" i="9"/>
  <c r="F47" i="9"/>
  <c r="G41" i="9"/>
  <c r="H46" i="9"/>
  <c r="H42" i="9"/>
  <c r="F44" i="9"/>
  <c r="I45" i="9"/>
  <c r="G47" i="9"/>
  <c r="F41" i="9"/>
  <c r="I42" i="9"/>
  <c r="G44" i="9"/>
  <c r="J45" i="9"/>
  <c r="H47" i="9"/>
  <c r="J42" i="9"/>
  <c r="H44" i="9"/>
  <c r="F46" i="9"/>
  <c r="I47" i="9"/>
  <c r="J44" i="9"/>
  <c r="F43" i="9"/>
  <c r="I44" i="9"/>
  <c r="G46" i="9"/>
  <c r="J47" i="9"/>
  <c r="J41" i="9"/>
  <c r="H32" i="9"/>
  <c r="F34" i="9"/>
  <c r="I35" i="9"/>
  <c r="I30" i="9"/>
  <c r="H35" i="9"/>
  <c r="F31" i="9"/>
  <c r="I32" i="9"/>
  <c r="G34" i="9"/>
  <c r="J35" i="9"/>
  <c r="H30" i="9"/>
  <c r="J33" i="9"/>
  <c r="G31" i="9"/>
  <c r="J32" i="9"/>
  <c r="H34" i="9"/>
  <c r="F36" i="9"/>
  <c r="G30" i="9"/>
  <c r="J30" i="9"/>
  <c r="H31" i="9"/>
  <c r="F33" i="9"/>
  <c r="I34" i="9"/>
  <c r="G36" i="9"/>
  <c r="F30" i="9"/>
  <c r="G32" i="9"/>
  <c r="I31" i="9"/>
  <c r="G33" i="9"/>
  <c r="J34" i="9"/>
  <c r="H36" i="9"/>
  <c r="J31" i="9"/>
  <c r="H33" i="9"/>
  <c r="F35" i="9"/>
  <c r="I36" i="9"/>
  <c r="F32" i="9"/>
  <c r="I33" i="9"/>
  <c r="G35" i="9"/>
  <c r="J36" i="9"/>
  <c r="H21" i="9"/>
  <c r="F23" i="9"/>
  <c r="I24" i="9"/>
  <c r="I19" i="9"/>
  <c r="F21" i="9"/>
  <c r="G21" i="9"/>
  <c r="J19" i="9"/>
  <c r="F20" i="9"/>
  <c r="I21" i="9"/>
  <c r="G23" i="9"/>
  <c r="J24" i="9"/>
  <c r="H19" i="9"/>
  <c r="H22" i="9"/>
  <c r="F24" i="9"/>
  <c r="G24" i="9"/>
  <c r="H24" i="9"/>
  <c r="G20" i="9"/>
  <c r="J21" i="9"/>
  <c r="H23" i="9"/>
  <c r="F25" i="9"/>
  <c r="G19" i="9"/>
  <c r="H20" i="9"/>
  <c r="F22" i="9"/>
  <c r="I23" i="9"/>
  <c r="G25" i="9"/>
  <c r="F19" i="9"/>
  <c r="I20" i="9"/>
  <c r="G22" i="9"/>
  <c r="J23" i="9"/>
  <c r="H25" i="9"/>
  <c r="J20" i="9"/>
  <c r="I25" i="9"/>
  <c r="I22" i="9"/>
  <c r="J25" i="9"/>
  <c r="J22" i="9"/>
  <c r="F53" i="4"/>
  <c r="I54" i="4"/>
  <c r="G56" i="4"/>
  <c r="J57" i="4"/>
  <c r="H52" i="4"/>
  <c r="G53" i="4"/>
  <c r="J54" i="4"/>
  <c r="H56" i="4"/>
  <c r="F58" i="4"/>
  <c r="G52" i="4"/>
  <c r="H53" i="4"/>
  <c r="F55" i="4"/>
  <c r="I56" i="4"/>
  <c r="G58" i="4"/>
  <c r="F52" i="4"/>
  <c r="I53" i="4"/>
  <c r="G55" i="4"/>
  <c r="J56" i="4"/>
  <c r="H58" i="4"/>
  <c r="J53" i="4"/>
  <c r="H55" i="4"/>
  <c r="F57" i="4"/>
  <c r="I58" i="4"/>
  <c r="F54" i="4"/>
  <c r="I55" i="4"/>
  <c r="G57" i="4"/>
  <c r="J58" i="4"/>
  <c r="G54" i="4"/>
  <c r="J55" i="4"/>
  <c r="H57" i="4"/>
  <c r="J52" i="4"/>
  <c r="H54" i="4"/>
  <c r="F56" i="4"/>
  <c r="I57" i="4"/>
  <c r="I52" i="4"/>
  <c r="H10" i="4"/>
  <c r="F12" i="4"/>
  <c r="I13" i="4"/>
  <c r="I8" i="4"/>
  <c r="G9" i="4"/>
  <c r="F8" i="4"/>
  <c r="F9" i="4"/>
  <c r="I10" i="4"/>
  <c r="G12" i="4"/>
  <c r="J13" i="4"/>
  <c r="H8" i="4"/>
  <c r="J10" i="4"/>
  <c r="H9" i="4"/>
  <c r="I9" i="4"/>
  <c r="G11" i="4"/>
  <c r="J12" i="4"/>
  <c r="H14" i="4"/>
  <c r="G8" i="4"/>
  <c r="I12" i="4"/>
  <c r="J9" i="4"/>
  <c r="H11" i="4"/>
  <c r="F13" i="4"/>
  <c r="I14" i="4"/>
  <c r="F10" i="4"/>
  <c r="I11" i="4"/>
  <c r="G13" i="4"/>
  <c r="J14" i="4"/>
  <c r="F14" i="4"/>
  <c r="G14" i="4"/>
  <c r="G10" i="4"/>
  <c r="J11" i="4"/>
  <c r="H13" i="4"/>
  <c r="J8" i="4"/>
  <c r="H12" i="4"/>
  <c r="F11" i="4"/>
  <c r="G21" i="4"/>
  <c r="J22" i="4"/>
  <c r="H24" i="4"/>
  <c r="J19" i="4"/>
  <c r="H21" i="4"/>
  <c r="F23" i="4"/>
  <c r="I24" i="4"/>
  <c r="I19" i="4"/>
  <c r="F20" i="4"/>
  <c r="I21" i="4"/>
  <c r="G23" i="4"/>
  <c r="J24" i="4"/>
  <c r="H19" i="4"/>
  <c r="G20" i="4"/>
  <c r="J21" i="4"/>
  <c r="H23" i="4"/>
  <c r="F25" i="4"/>
  <c r="G19" i="4"/>
  <c r="H20" i="4"/>
  <c r="F22" i="4"/>
  <c r="I23" i="4"/>
  <c r="G25" i="4"/>
  <c r="F19" i="4"/>
  <c r="I20" i="4"/>
  <c r="G22" i="4"/>
  <c r="J23" i="4"/>
  <c r="H25" i="4"/>
  <c r="J20" i="4"/>
  <c r="H22" i="4"/>
  <c r="F24" i="4"/>
  <c r="I25" i="4"/>
  <c r="F21" i="4"/>
  <c r="I22" i="4"/>
  <c r="G24" i="4"/>
  <c r="J25" i="4"/>
  <c r="J31" i="4"/>
  <c r="H33" i="4"/>
  <c r="F35" i="4"/>
  <c r="I36" i="4"/>
  <c r="F32" i="4"/>
  <c r="I33" i="4"/>
  <c r="G35" i="4"/>
  <c r="J36" i="4"/>
  <c r="G32" i="4"/>
  <c r="J33" i="4"/>
  <c r="H35" i="4"/>
  <c r="J30" i="4"/>
  <c r="H32" i="4"/>
  <c r="F34" i="4"/>
  <c r="I35" i="4"/>
  <c r="I30" i="4"/>
  <c r="F31" i="4"/>
  <c r="I32" i="4"/>
  <c r="G34" i="4"/>
  <c r="J35" i="4"/>
  <c r="H30" i="4"/>
  <c r="G31" i="4"/>
  <c r="J32" i="4"/>
  <c r="H34" i="4"/>
  <c r="F36" i="4"/>
  <c r="G30" i="4"/>
  <c r="H31" i="4"/>
  <c r="F33" i="4"/>
  <c r="I34" i="4"/>
  <c r="G36" i="4"/>
  <c r="F30" i="4"/>
  <c r="I31" i="4"/>
  <c r="G33" i="4"/>
  <c r="J34" i="4"/>
  <c r="H36" i="4"/>
  <c r="J20" i="5"/>
  <c r="H22" i="5"/>
  <c r="F24" i="5"/>
  <c r="I25" i="5"/>
  <c r="F21" i="5"/>
  <c r="I22" i="5"/>
  <c r="G24" i="5"/>
  <c r="J25" i="5"/>
  <c r="G21" i="5"/>
  <c r="J22" i="5"/>
  <c r="H24" i="5"/>
  <c r="J19" i="5"/>
  <c r="H21" i="5"/>
  <c r="F23" i="5"/>
  <c r="I24" i="5"/>
  <c r="I19" i="5"/>
  <c r="F20" i="5"/>
  <c r="I21" i="5"/>
  <c r="G23" i="5"/>
  <c r="J24" i="5"/>
  <c r="H19" i="5"/>
  <c r="G20" i="5"/>
  <c r="J21" i="5"/>
  <c r="H23" i="5"/>
  <c r="F25" i="5"/>
  <c r="G19" i="5"/>
  <c r="H20" i="5"/>
  <c r="F22" i="5"/>
  <c r="I23" i="5"/>
  <c r="G25" i="5"/>
  <c r="F19" i="5"/>
  <c r="I20" i="5"/>
  <c r="G22" i="5"/>
  <c r="J23" i="5"/>
  <c r="H25" i="5"/>
  <c r="H42" i="4"/>
  <c r="F44" i="4"/>
  <c r="I45" i="4"/>
  <c r="G47" i="4"/>
  <c r="F41" i="4"/>
  <c r="I42" i="4"/>
  <c r="G44" i="4"/>
  <c r="J45" i="4"/>
  <c r="H47" i="4"/>
  <c r="J42" i="4"/>
  <c r="H44" i="4"/>
  <c r="F46" i="4"/>
  <c r="I47" i="4"/>
  <c r="F43" i="4"/>
  <c r="I44" i="4"/>
  <c r="G46" i="4"/>
  <c r="J47" i="4"/>
  <c r="G43" i="4"/>
  <c r="J44" i="4"/>
  <c r="H46" i="4"/>
  <c r="J41" i="4"/>
  <c r="H43" i="4"/>
  <c r="F45" i="4"/>
  <c r="I46" i="4"/>
  <c r="I41" i="4"/>
  <c r="F42" i="4"/>
  <c r="I43" i="4"/>
  <c r="G45" i="4"/>
  <c r="J46" i="4"/>
  <c r="H41" i="4"/>
  <c r="G42" i="4"/>
  <c r="J43" i="4"/>
  <c r="H45" i="4"/>
  <c r="F47" i="4"/>
  <c r="G41" i="4"/>
  <c r="F97" i="11"/>
  <c r="I98" i="11"/>
  <c r="G100" i="11"/>
  <c r="J101" i="11"/>
  <c r="H96" i="11"/>
  <c r="J99" i="11"/>
  <c r="I96" i="11"/>
  <c r="G97" i="11"/>
  <c r="J98" i="11"/>
  <c r="H100" i="11"/>
  <c r="F102" i="11"/>
  <c r="G96" i="11"/>
  <c r="H97" i="11"/>
  <c r="F99" i="11"/>
  <c r="I100" i="11"/>
  <c r="G102" i="11"/>
  <c r="F96" i="11"/>
  <c r="H101" i="11"/>
  <c r="F100" i="11"/>
  <c r="I97" i="11"/>
  <c r="G99" i="11"/>
  <c r="J100" i="11"/>
  <c r="H102" i="11"/>
  <c r="J97" i="11"/>
  <c r="H99" i="11"/>
  <c r="F101" i="11"/>
  <c r="I102" i="11"/>
  <c r="J96" i="11"/>
  <c r="I101" i="11"/>
  <c r="F98" i="11"/>
  <c r="I99" i="11"/>
  <c r="G101" i="11"/>
  <c r="J102" i="11"/>
  <c r="G98" i="11"/>
  <c r="H98" i="11"/>
  <c r="F86" i="11"/>
  <c r="I87" i="11"/>
  <c r="G89" i="11"/>
  <c r="J90" i="11"/>
  <c r="H85" i="11"/>
  <c r="I85" i="11"/>
  <c r="G86" i="11"/>
  <c r="J87" i="11"/>
  <c r="H89" i="11"/>
  <c r="F91" i="11"/>
  <c r="G85" i="11"/>
  <c r="H87" i="11"/>
  <c r="H86" i="11"/>
  <c r="F88" i="11"/>
  <c r="I89" i="11"/>
  <c r="G91" i="11"/>
  <c r="F85" i="11"/>
  <c r="I86" i="11"/>
  <c r="G88" i="11"/>
  <c r="J89" i="11"/>
  <c r="H91" i="11"/>
  <c r="F89" i="11"/>
  <c r="J86" i="11"/>
  <c r="H88" i="11"/>
  <c r="F90" i="11"/>
  <c r="I91" i="11"/>
  <c r="F87" i="11"/>
  <c r="I88" i="11"/>
  <c r="G90" i="11"/>
  <c r="J91" i="11"/>
  <c r="G87" i="11"/>
  <c r="J88" i="11"/>
  <c r="H90" i="11"/>
  <c r="J85" i="11"/>
  <c r="I90" i="11"/>
  <c r="F75" i="11"/>
  <c r="I76" i="11"/>
  <c r="G78" i="11"/>
  <c r="J79" i="11"/>
  <c r="H74" i="11"/>
  <c r="G75" i="11"/>
  <c r="J76" i="11"/>
  <c r="H78" i="11"/>
  <c r="F80" i="11"/>
  <c r="G74" i="11"/>
  <c r="H75" i="11"/>
  <c r="F77" i="11"/>
  <c r="I78" i="11"/>
  <c r="G80" i="11"/>
  <c r="F74" i="11"/>
  <c r="I75" i="11"/>
  <c r="G77" i="11"/>
  <c r="J78" i="11"/>
  <c r="H80" i="11"/>
  <c r="J75" i="11"/>
  <c r="H77" i="11"/>
  <c r="F79" i="11"/>
  <c r="I80" i="11"/>
  <c r="F76" i="11"/>
  <c r="I77" i="11"/>
  <c r="G79" i="11"/>
  <c r="J80" i="11"/>
  <c r="G76" i="11"/>
  <c r="J77" i="11"/>
  <c r="H79" i="11"/>
  <c r="J74" i="11"/>
  <c r="H76" i="11"/>
  <c r="F78" i="11"/>
  <c r="I79" i="11"/>
  <c r="I74" i="11"/>
  <c r="F64" i="11"/>
  <c r="I65" i="11"/>
  <c r="G67" i="11"/>
  <c r="J68" i="11"/>
  <c r="H63" i="11"/>
  <c r="I63" i="11"/>
  <c r="G64" i="11"/>
  <c r="J65" i="11"/>
  <c r="H67" i="11"/>
  <c r="F69" i="11"/>
  <c r="G63" i="11"/>
  <c r="H65" i="11"/>
  <c r="H64" i="11"/>
  <c r="F66" i="11"/>
  <c r="I67" i="11"/>
  <c r="G69" i="11"/>
  <c r="F63" i="11"/>
  <c r="I64" i="11"/>
  <c r="G66" i="11"/>
  <c r="J67" i="11"/>
  <c r="H69" i="11"/>
  <c r="I68" i="11"/>
  <c r="J64" i="11"/>
  <c r="H66" i="11"/>
  <c r="F68" i="11"/>
  <c r="I69" i="11"/>
  <c r="F65" i="11"/>
  <c r="I66" i="11"/>
  <c r="G68" i="11"/>
  <c r="J69" i="11"/>
  <c r="G65" i="11"/>
  <c r="J66" i="11"/>
  <c r="H68" i="11"/>
  <c r="J63" i="11"/>
  <c r="F67" i="11"/>
  <c r="F53" i="11"/>
  <c r="I54" i="11"/>
  <c r="G56" i="11"/>
  <c r="J57" i="11"/>
  <c r="H52" i="11"/>
  <c r="H57" i="11"/>
  <c r="G53" i="11"/>
  <c r="J54" i="11"/>
  <c r="H56" i="11"/>
  <c r="F58" i="11"/>
  <c r="G52" i="11"/>
  <c r="J55" i="11"/>
  <c r="H53" i="11"/>
  <c r="F55" i="11"/>
  <c r="I56" i="11"/>
  <c r="G58" i="11"/>
  <c r="F52" i="11"/>
  <c r="I53" i="11"/>
  <c r="G55" i="11"/>
  <c r="J56" i="11"/>
  <c r="H58" i="11"/>
  <c r="J53" i="11"/>
  <c r="H55" i="11"/>
  <c r="F57" i="11"/>
  <c r="I58" i="11"/>
  <c r="G54" i="11"/>
  <c r="F54" i="11"/>
  <c r="I55" i="11"/>
  <c r="G57" i="11"/>
  <c r="J58" i="11"/>
  <c r="J52" i="11"/>
  <c r="H54" i="11"/>
  <c r="F56" i="11"/>
  <c r="I57" i="11"/>
  <c r="I52" i="11"/>
  <c r="F42" i="11"/>
  <c r="I43" i="11"/>
  <c r="G45" i="11"/>
  <c r="J46" i="11"/>
  <c r="H41" i="11"/>
  <c r="H45" i="11"/>
  <c r="G42" i="11"/>
  <c r="G41" i="11"/>
  <c r="H42" i="11"/>
  <c r="F44" i="11"/>
  <c r="I45" i="11"/>
  <c r="G47" i="11"/>
  <c r="F41" i="11"/>
  <c r="I42" i="11"/>
  <c r="G44" i="11"/>
  <c r="J45" i="11"/>
  <c r="H47" i="11"/>
  <c r="J42" i="11"/>
  <c r="H44" i="11"/>
  <c r="F46" i="11"/>
  <c r="I47" i="11"/>
  <c r="F43" i="11"/>
  <c r="I44" i="11"/>
  <c r="G46" i="11"/>
  <c r="J47" i="11"/>
  <c r="G43" i="11"/>
  <c r="J44" i="11"/>
  <c r="H46" i="11"/>
  <c r="J41" i="11"/>
  <c r="J43" i="11"/>
  <c r="H43" i="11"/>
  <c r="F45" i="11"/>
  <c r="I46" i="11"/>
  <c r="I41" i="11"/>
  <c r="F47" i="11"/>
  <c r="F31" i="11"/>
  <c r="I32" i="11"/>
  <c r="G34" i="11"/>
  <c r="J35" i="11"/>
  <c r="H30" i="11"/>
  <c r="F34" i="11"/>
  <c r="G31" i="11"/>
  <c r="J32" i="11"/>
  <c r="H34" i="11"/>
  <c r="F36" i="11"/>
  <c r="G30" i="11"/>
  <c r="I30" i="11"/>
  <c r="H31" i="11"/>
  <c r="F33" i="11"/>
  <c r="I34" i="11"/>
  <c r="G36" i="11"/>
  <c r="F30" i="11"/>
  <c r="I35" i="11"/>
  <c r="I31" i="11"/>
  <c r="G33" i="11"/>
  <c r="J34" i="11"/>
  <c r="H36" i="11"/>
  <c r="H32" i="11"/>
  <c r="J31" i="11"/>
  <c r="H33" i="11"/>
  <c r="F35" i="11"/>
  <c r="I36" i="11"/>
  <c r="F32" i="11"/>
  <c r="I33" i="11"/>
  <c r="G35" i="11"/>
  <c r="J36" i="11"/>
  <c r="G32" i="11"/>
  <c r="J33" i="11"/>
  <c r="H35" i="11"/>
  <c r="J30" i="11"/>
  <c r="F20" i="11"/>
  <c r="I21" i="11"/>
  <c r="G23" i="11"/>
  <c r="J24" i="11"/>
  <c r="H19" i="11"/>
  <c r="F23" i="11"/>
  <c r="G20" i="11"/>
  <c r="J21" i="11"/>
  <c r="H23" i="11"/>
  <c r="F25" i="11"/>
  <c r="G19" i="11"/>
  <c r="H20" i="11"/>
  <c r="F22" i="11"/>
  <c r="I23" i="11"/>
  <c r="G25" i="11"/>
  <c r="F19" i="11"/>
  <c r="I20" i="11"/>
  <c r="G22" i="11"/>
  <c r="J23" i="11"/>
  <c r="H25" i="11"/>
  <c r="J20" i="11"/>
  <c r="H22" i="11"/>
  <c r="F24" i="11"/>
  <c r="I25" i="11"/>
  <c r="H21" i="11"/>
  <c r="F21" i="11"/>
  <c r="I22" i="11"/>
  <c r="G24" i="11"/>
  <c r="J25" i="11"/>
  <c r="I19" i="11"/>
  <c r="G21" i="11"/>
  <c r="J22" i="11"/>
  <c r="H24" i="11"/>
  <c r="J19" i="11"/>
  <c r="I24" i="11"/>
  <c r="F9" i="11"/>
  <c r="I10" i="11"/>
  <c r="G12" i="11"/>
  <c r="J13" i="11"/>
  <c r="H8" i="11"/>
  <c r="J8" i="11"/>
  <c r="I8" i="11"/>
  <c r="G9" i="11"/>
  <c r="J10" i="11"/>
  <c r="H12" i="11"/>
  <c r="F14" i="11"/>
  <c r="G8" i="11"/>
  <c r="H9" i="11"/>
  <c r="F11" i="11"/>
  <c r="I12" i="11"/>
  <c r="G14" i="11"/>
  <c r="F8" i="11"/>
  <c r="I9" i="11"/>
  <c r="G11" i="11"/>
  <c r="J12" i="11"/>
  <c r="H14" i="11"/>
  <c r="G10" i="11"/>
  <c r="I13" i="11"/>
  <c r="J9" i="11"/>
  <c r="H11" i="11"/>
  <c r="F13" i="11"/>
  <c r="I14" i="11"/>
  <c r="J11" i="11"/>
  <c r="F12" i="11"/>
  <c r="F10" i="11"/>
  <c r="I11" i="11"/>
  <c r="G13" i="11"/>
  <c r="J14" i="11"/>
  <c r="H13" i="11"/>
  <c r="H10" i="11"/>
  <c r="G64" i="7"/>
  <c r="J65" i="7"/>
  <c r="H67" i="7"/>
  <c r="F69" i="7"/>
  <c r="G63" i="7"/>
  <c r="F64" i="7"/>
  <c r="H63" i="7"/>
  <c r="H64" i="7"/>
  <c r="F66" i="7"/>
  <c r="I67" i="7"/>
  <c r="G69" i="7"/>
  <c r="F63" i="7"/>
  <c r="I65" i="7"/>
  <c r="I64" i="7"/>
  <c r="G66" i="7"/>
  <c r="J67" i="7"/>
  <c r="H69" i="7"/>
  <c r="F67" i="7"/>
  <c r="J64" i="7"/>
  <c r="H66" i="7"/>
  <c r="F68" i="7"/>
  <c r="I69" i="7"/>
  <c r="I63" i="7"/>
  <c r="F65" i="7"/>
  <c r="I66" i="7"/>
  <c r="G68" i="7"/>
  <c r="J69" i="7"/>
  <c r="I68" i="7"/>
  <c r="G67" i="7"/>
  <c r="G65" i="7"/>
  <c r="J66" i="7"/>
  <c r="H68" i="7"/>
  <c r="J63" i="7"/>
  <c r="H65" i="7"/>
  <c r="J68" i="7"/>
  <c r="G53" i="7"/>
  <c r="J54" i="7"/>
  <c r="H56" i="7"/>
  <c r="F58" i="7"/>
  <c r="G52" i="7"/>
  <c r="H53" i="7"/>
  <c r="F55" i="7"/>
  <c r="I56" i="7"/>
  <c r="G58" i="7"/>
  <c r="F52" i="7"/>
  <c r="F57" i="7"/>
  <c r="I53" i="7"/>
  <c r="G55" i="7"/>
  <c r="J56" i="7"/>
  <c r="H58" i="7"/>
  <c r="H55" i="7"/>
  <c r="J53" i="7"/>
  <c r="F54" i="7"/>
  <c r="I55" i="7"/>
  <c r="G57" i="7"/>
  <c r="J58" i="7"/>
  <c r="F56" i="7"/>
  <c r="I52" i="7"/>
  <c r="G54" i="7"/>
  <c r="J55" i="7"/>
  <c r="H57" i="7"/>
  <c r="J52" i="7"/>
  <c r="H54" i="7"/>
  <c r="I57" i="7"/>
  <c r="F53" i="7"/>
  <c r="I54" i="7"/>
  <c r="G56" i="7"/>
  <c r="J57" i="7"/>
  <c r="H52" i="7"/>
  <c r="I58" i="7"/>
  <c r="G42" i="7"/>
  <c r="J43" i="7"/>
  <c r="H45" i="7"/>
  <c r="F47" i="7"/>
  <c r="G41" i="7"/>
  <c r="I46" i="7"/>
  <c r="H42" i="7"/>
  <c r="F44" i="7"/>
  <c r="I45" i="7"/>
  <c r="G47" i="7"/>
  <c r="F41" i="7"/>
  <c r="F45" i="7"/>
  <c r="I42" i="7"/>
  <c r="G44" i="7"/>
  <c r="J45" i="7"/>
  <c r="H47" i="7"/>
  <c r="J42" i="7"/>
  <c r="H44" i="7"/>
  <c r="F46" i="7"/>
  <c r="I47" i="7"/>
  <c r="I41" i="7"/>
  <c r="F43" i="7"/>
  <c r="I44" i="7"/>
  <c r="G46" i="7"/>
  <c r="J47" i="7"/>
  <c r="G43" i="7"/>
  <c r="J44" i="7"/>
  <c r="H46" i="7"/>
  <c r="J41" i="7"/>
  <c r="H43" i="7"/>
  <c r="F42" i="7"/>
  <c r="I43" i="7"/>
  <c r="G45" i="7"/>
  <c r="J46" i="7"/>
  <c r="H41" i="7"/>
  <c r="J31" i="7"/>
  <c r="H33" i="7"/>
  <c r="F35" i="7"/>
  <c r="I36" i="7"/>
  <c r="G30" i="7"/>
  <c r="H31" i="7"/>
  <c r="F32" i="7"/>
  <c r="I33" i="7"/>
  <c r="G35" i="7"/>
  <c r="J36" i="7"/>
  <c r="F30" i="7"/>
  <c r="G32" i="7"/>
  <c r="J33" i="7"/>
  <c r="H35" i="7"/>
  <c r="H32" i="7"/>
  <c r="F34" i="7"/>
  <c r="I35" i="7"/>
  <c r="I34" i="7"/>
  <c r="F31" i="7"/>
  <c r="I32" i="7"/>
  <c r="G34" i="7"/>
  <c r="J35" i="7"/>
  <c r="F33" i="7"/>
  <c r="G31" i="7"/>
  <c r="J32" i="7"/>
  <c r="H34" i="7"/>
  <c r="F36" i="7"/>
  <c r="J30" i="7"/>
  <c r="I30" i="7"/>
  <c r="I31" i="7"/>
  <c r="G33" i="7"/>
  <c r="J34" i="7"/>
  <c r="H36" i="7"/>
  <c r="H30" i="7"/>
  <c r="G36" i="7"/>
  <c r="H21" i="7"/>
  <c r="F23" i="7"/>
  <c r="I24" i="7"/>
  <c r="G19" i="7"/>
  <c r="J25" i="7"/>
  <c r="H24" i="7"/>
  <c r="F20" i="7"/>
  <c r="I21" i="7"/>
  <c r="G23" i="7"/>
  <c r="J24" i="7"/>
  <c r="F19" i="7"/>
  <c r="J22" i="7"/>
  <c r="G20" i="7"/>
  <c r="J21" i="7"/>
  <c r="H23" i="7"/>
  <c r="F25" i="7"/>
  <c r="I22" i="7"/>
  <c r="H20" i="7"/>
  <c r="F22" i="7"/>
  <c r="I23" i="7"/>
  <c r="G25" i="7"/>
  <c r="G24" i="7"/>
  <c r="I20" i="7"/>
  <c r="G22" i="7"/>
  <c r="J23" i="7"/>
  <c r="H25" i="7"/>
  <c r="J20" i="7"/>
  <c r="H22" i="7"/>
  <c r="F24" i="7"/>
  <c r="I25" i="7"/>
  <c r="J19" i="7"/>
  <c r="F21" i="7"/>
  <c r="I19" i="7"/>
  <c r="H19" i="7"/>
  <c r="G21" i="7"/>
  <c r="H9" i="7"/>
  <c r="F11" i="7"/>
  <c r="I12" i="7"/>
  <c r="G14" i="7"/>
  <c r="G8" i="7"/>
  <c r="I9" i="7"/>
  <c r="G11" i="7"/>
  <c r="J12" i="7"/>
  <c r="H14" i="7"/>
  <c r="F8" i="7"/>
  <c r="J9" i="7"/>
  <c r="H11" i="7"/>
  <c r="F13" i="7"/>
  <c r="I14" i="7"/>
  <c r="F10" i="7"/>
  <c r="I11" i="7"/>
  <c r="G13" i="7"/>
  <c r="J14" i="7"/>
  <c r="G10" i="7"/>
  <c r="J11" i="7"/>
  <c r="H13" i="7"/>
  <c r="H10" i="7"/>
  <c r="F12" i="7"/>
  <c r="I13" i="7"/>
  <c r="J8" i="7"/>
  <c r="F9" i="7"/>
  <c r="I10" i="7"/>
  <c r="G12" i="7"/>
  <c r="J13" i="7"/>
  <c r="I8" i="7"/>
  <c r="G9" i="7"/>
  <c r="J10" i="7"/>
  <c r="H12" i="7"/>
  <c r="F14" i="7"/>
  <c r="H8" i="7"/>
  <c r="G76" i="6"/>
  <c r="J77" i="6"/>
  <c r="H79" i="6"/>
  <c r="J74" i="6"/>
  <c r="H76" i="6"/>
  <c r="F78" i="6"/>
  <c r="I79" i="6"/>
  <c r="I74" i="6"/>
  <c r="I80" i="6"/>
  <c r="F75" i="6"/>
  <c r="I76" i="6"/>
  <c r="G78" i="6"/>
  <c r="J79" i="6"/>
  <c r="H74" i="6"/>
  <c r="G75" i="6"/>
  <c r="J76" i="6"/>
  <c r="H78" i="6"/>
  <c r="F80" i="6"/>
  <c r="G74" i="6"/>
  <c r="F79" i="6"/>
  <c r="H75" i="6"/>
  <c r="F77" i="6"/>
  <c r="I78" i="6"/>
  <c r="G80" i="6"/>
  <c r="F74" i="6"/>
  <c r="J75" i="6"/>
  <c r="I75" i="6"/>
  <c r="G77" i="6"/>
  <c r="J78" i="6"/>
  <c r="H80" i="6"/>
  <c r="F76" i="6"/>
  <c r="I77" i="6"/>
  <c r="G79" i="6"/>
  <c r="J80" i="6"/>
  <c r="H77" i="6"/>
  <c r="G65" i="6"/>
  <c r="J66" i="6"/>
  <c r="H68" i="6"/>
  <c r="J63" i="6"/>
  <c r="J67" i="6"/>
  <c r="H66" i="6"/>
  <c r="H65" i="6"/>
  <c r="F67" i="6"/>
  <c r="I68" i="6"/>
  <c r="I63" i="6"/>
  <c r="G66" i="6"/>
  <c r="I69" i="6"/>
  <c r="F64" i="6"/>
  <c r="I65" i="6"/>
  <c r="G67" i="6"/>
  <c r="J68" i="6"/>
  <c r="H63" i="6"/>
  <c r="I64" i="6"/>
  <c r="F68" i="6"/>
  <c r="G64" i="6"/>
  <c r="J65" i="6"/>
  <c r="H67" i="6"/>
  <c r="F69" i="6"/>
  <c r="G63" i="6"/>
  <c r="H64" i="6"/>
  <c r="F66" i="6"/>
  <c r="I67" i="6"/>
  <c r="G69" i="6"/>
  <c r="F63" i="6"/>
  <c r="H69" i="6"/>
  <c r="J64" i="6"/>
  <c r="F65" i="6"/>
  <c r="I66" i="6"/>
  <c r="G68" i="6"/>
  <c r="J69" i="6"/>
  <c r="G54" i="6"/>
  <c r="J55" i="6"/>
  <c r="H57" i="6"/>
  <c r="J52" i="6"/>
  <c r="J54" i="6"/>
  <c r="G52" i="6"/>
  <c r="H54" i="6"/>
  <c r="F56" i="6"/>
  <c r="I57" i="6"/>
  <c r="I52" i="6"/>
  <c r="H56" i="6"/>
  <c r="F53" i="6"/>
  <c r="I54" i="6"/>
  <c r="G56" i="6"/>
  <c r="J57" i="6"/>
  <c r="H52" i="6"/>
  <c r="G53" i="6"/>
  <c r="F58" i="6"/>
  <c r="H53" i="6"/>
  <c r="F55" i="6"/>
  <c r="I56" i="6"/>
  <c r="G58" i="6"/>
  <c r="F52" i="6"/>
  <c r="F54" i="6"/>
  <c r="J58" i="6"/>
  <c r="I53" i="6"/>
  <c r="G55" i="6"/>
  <c r="J56" i="6"/>
  <c r="H58" i="6"/>
  <c r="I55" i="6"/>
  <c r="J53" i="6"/>
  <c r="H55" i="6"/>
  <c r="F57" i="6"/>
  <c r="I58" i="6"/>
  <c r="G57" i="6"/>
  <c r="G43" i="6"/>
  <c r="J44" i="6"/>
  <c r="H46" i="6"/>
  <c r="J41" i="6"/>
  <c r="H43" i="6"/>
  <c r="F45" i="6"/>
  <c r="I46" i="6"/>
  <c r="I41" i="6"/>
  <c r="H41" i="6"/>
  <c r="F42" i="6"/>
  <c r="I43" i="6"/>
  <c r="G45" i="6"/>
  <c r="J46" i="6"/>
  <c r="G42" i="6"/>
  <c r="J43" i="6"/>
  <c r="H45" i="6"/>
  <c r="F47" i="6"/>
  <c r="G41" i="6"/>
  <c r="I47" i="6"/>
  <c r="H42" i="6"/>
  <c r="F44" i="6"/>
  <c r="I45" i="6"/>
  <c r="G47" i="6"/>
  <c r="F41" i="6"/>
  <c r="F46" i="6"/>
  <c r="I42" i="6"/>
  <c r="G44" i="6"/>
  <c r="J45" i="6"/>
  <c r="H47" i="6"/>
  <c r="H44" i="6"/>
  <c r="J42" i="6"/>
  <c r="F43" i="6"/>
  <c r="I44" i="6"/>
  <c r="G46" i="6"/>
  <c r="J47" i="6"/>
  <c r="G32" i="6"/>
  <c r="J33" i="6"/>
  <c r="H35" i="6"/>
  <c r="J30" i="6"/>
  <c r="F35" i="6"/>
  <c r="H32" i="6"/>
  <c r="F34" i="6"/>
  <c r="I35" i="6"/>
  <c r="I30" i="6"/>
  <c r="F32" i="6"/>
  <c r="F31" i="6"/>
  <c r="I32" i="6"/>
  <c r="G34" i="6"/>
  <c r="J35" i="6"/>
  <c r="H30" i="6"/>
  <c r="H33" i="6"/>
  <c r="J36" i="6"/>
  <c r="G31" i="6"/>
  <c r="J32" i="6"/>
  <c r="H34" i="6"/>
  <c r="F36" i="6"/>
  <c r="G30" i="6"/>
  <c r="G35" i="6"/>
  <c r="H31" i="6"/>
  <c r="F33" i="6"/>
  <c r="I34" i="6"/>
  <c r="G36" i="6"/>
  <c r="F30" i="6"/>
  <c r="J31" i="6"/>
  <c r="I31" i="6"/>
  <c r="G33" i="6"/>
  <c r="J34" i="6"/>
  <c r="H36" i="6"/>
  <c r="I36" i="6"/>
  <c r="I33" i="6"/>
  <c r="G21" i="6"/>
  <c r="J22" i="6"/>
  <c r="H24" i="6"/>
  <c r="J19" i="6"/>
  <c r="H21" i="6"/>
  <c r="F23" i="6"/>
  <c r="I24" i="6"/>
  <c r="I19" i="6"/>
  <c r="H22" i="6"/>
  <c r="F20" i="6"/>
  <c r="I21" i="6"/>
  <c r="G23" i="6"/>
  <c r="J24" i="6"/>
  <c r="H19" i="6"/>
  <c r="G20" i="6"/>
  <c r="J21" i="6"/>
  <c r="H23" i="6"/>
  <c r="F25" i="6"/>
  <c r="G19" i="6"/>
  <c r="F24" i="6"/>
  <c r="H20" i="6"/>
  <c r="F22" i="6"/>
  <c r="I23" i="6"/>
  <c r="G25" i="6"/>
  <c r="F19" i="6"/>
  <c r="J20" i="6"/>
  <c r="I20" i="6"/>
  <c r="G22" i="6"/>
  <c r="J23" i="6"/>
  <c r="H25" i="6"/>
  <c r="I25" i="6"/>
  <c r="F21" i="6"/>
  <c r="I22" i="6"/>
  <c r="G24" i="6"/>
  <c r="J25" i="6"/>
  <c r="G10" i="6"/>
  <c r="J11" i="6"/>
  <c r="H13" i="6"/>
  <c r="J8" i="6"/>
  <c r="H10" i="6"/>
  <c r="F12" i="6"/>
  <c r="I13" i="6"/>
  <c r="I8" i="6"/>
  <c r="J14" i="6"/>
  <c r="F9" i="6"/>
  <c r="I10" i="6"/>
  <c r="G12" i="6"/>
  <c r="J13" i="6"/>
  <c r="H8" i="6"/>
  <c r="G9" i="6"/>
  <c r="J10" i="6"/>
  <c r="H12" i="6"/>
  <c r="F14" i="6"/>
  <c r="G8" i="6"/>
  <c r="H9" i="6"/>
  <c r="F11" i="6"/>
  <c r="I12" i="6"/>
  <c r="G14" i="6"/>
  <c r="F8" i="6"/>
  <c r="F10" i="6"/>
  <c r="I9" i="6"/>
  <c r="G11" i="6"/>
  <c r="J12" i="6"/>
  <c r="H14" i="6"/>
  <c r="G13" i="6"/>
  <c r="J9" i="6"/>
  <c r="H11" i="6"/>
  <c r="F13" i="6"/>
  <c r="I14" i="6"/>
  <c r="I11" i="6"/>
  <c r="J75" i="5"/>
  <c r="H77" i="5"/>
  <c r="F79" i="5"/>
  <c r="I80" i="5"/>
  <c r="I78" i="5"/>
  <c r="I75" i="5"/>
  <c r="F76" i="5"/>
  <c r="I77" i="5"/>
  <c r="G79" i="5"/>
  <c r="J80" i="5"/>
  <c r="G76" i="5"/>
  <c r="J77" i="5"/>
  <c r="H79" i="5"/>
  <c r="J74" i="5"/>
  <c r="H75" i="5"/>
  <c r="J78" i="5"/>
  <c r="H76" i="5"/>
  <c r="F78" i="5"/>
  <c r="I79" i="5"/>
  <c r="I74" i="5"/>
  <c r="F74" i="5"/>
  <c r="F75" i="5"/>
  <c r="I76" i="5"/>
  <c r="G78" i="5"/>
  <c r="J79" i="5"/>
  <c r="H74" i="5"/>
  <c r="G80" i="5"/>
  <c r="H80" i="5"/>
  <c r="G75" i="5"/>
  <c r="J76" i="5"/>
  <c r="H78" i="5"/>
  <c r="F80" i="5"/>
  <c r="G74" i="5"/>
  <c r="F77" i="5"/>
  <c r="G77" i="5"/>
  <c r="J64" i="5"/>
  <c r="H66" i="5"/>
  <c r="I69" i="5"/>
  <c r="F65" i="5"/>
  <c r="I66" i="5"/>
  <c r="G68" i="5"/>
  <c r="J69" i="5"/>
  <c r="G65" i="5"/>
  <c r="J66" i="5"/>
  <c r="H68" i="5"/>
  <c r="J63" i="5"/>
  <c r="F66" i="5"/>
  <c r="H65" i="5"/>
  <c r="F67" i="5"/>
  <c r="I68" i="5"/>
  <c r="I63" i="5"/>
  <c r="G69" i="5"/>
  <c r="F64" i="5"/>
  <c r="I65" i="5"/>
  <c r="G67" i="5"/>
  <c r="J68" i="5"/>
  <c r="H63" i="5"/>
  <c r="I67" i="5"/>
  <c r="G64" i="5"/>
  <c r="J65" i="5"/>
  <c r="H67" i="5"/>
  <c r="F69" i="5"/>
  <c r="G63" i="5"/>
  <c r="H64" i="5"/>
  <c r="F63" i="5"/>
  <c r="I64" i="5"/>
  <c r="G66" i="5"/>
  <c r="J67" i="5"/>
  <c r="H69" i="5"/>
  <c r="F68" i="5"/>
  <c r="J53" i="5"/>
  <c r="H55" i="5"/>
  <c r="F57" i="5"/>
  <c r="I58" i="5"/>
  <c r="G58" i="5"/>
  <c r="F54" i="5"/>
  <c r="I55" i="5"/>
  <c r="G57" i="5"/>
  <c r="J58" i="5"/>
  <c r="F55" i="5"/>
  <c r="G54" i="5"/>
  <c r="J55" i="5"/>
  <c r="H57" i="5"/>
  <c r="J52" i="5"/>
  <c r="I56" i="5"/>
  <c r="H54" i="5"/>
  <c r="F56" i="5"/>
  <c r="I57" i="5"/>
  <c r="I52" i="5"/>
  <c r="F53" i="5"/>
  <c r="I54" i="5"/>
  <c r="G56" i="5"/>
  <c r="J57" i="5"/>
  <c r="H52" i="5"/>
  <c r="G53" i="5"/>
  <c r="J54" i="5"/>
  <c r="H56" i="5"/>
  <c r="F58" i="5"/>
  <c r="G52" i="5"/>
  <c r="F52" i="5"/>
  <c r="I53" i="5"/>
  <c r="G55" i="5"/>
  <c r="J56" i="5"/>
  <c r="H58" i="5"/>
  <c r="H53" i="5"/>
  <c r="J42" i="5"/>
  <c r="H44" i="5"/>
  <c r="F46" i="5"/>
  <c r="I47" i="5"/>
  <c r="F44" i="5"/>
  <c r="F43" i="5"/>
  <c r="I44" i="5"/>
  <c r="G46" i="5"/>
  <c r="J47" i="5"/>
  <c r="G43" i="5"/>
  <c r="J44" i="5"/>
  <c r="H46" i="5"/>
  <c r="J41" i="5"/>
  <c r="H42" i="5"/>
  <c r="H43" i="5"/>
  <c r="F45" i="5"/>
  <c r="I46" i="5"/>
  <c r="I41" i="5"/>
  <c r="F41" i="5"/>
  <c r="F42" i="5"/>
  <c r="I43" i="5"/>
  <c r="G45" i="5"/>
  <c r="J46" i="5"/>
  <c r="H41" i="5"/>
  <c r="G47" i="5"/>
  <c r="G42" i="5"/>
  <c r="J43" i="5"/>
  <c r="H45" i="5"/>
  <c r="F47" i="5"/>
  <c r="G41" i="5"/>
  <c r="I45" i="5"/>
  <c r="I42" i="5"/>
  <c r="G44" i="5"/>
  <c r="J45" i="5"/>
  <c r="H47" i="5"/>
  <c r="J31" i="5"/>
  <c r="H33" i="5"/>
  <c r="F35" i="5"/>
  <c r="I36" i="5"/>
  <c r="I33" i="5"/>
  <c r="G35" i="5"/>
  <c r="J36" i="5"/>
  <c r="J33" i="5"/>
  <c r="J30" i="5"/>
  <c r="F34" i="5"/>
  <c r="I35" i="5"/>
  <c r="I30" i="5"/>
  <c r="I32" i="5"/>
  <c r="J35" i="5"/>
  <c r="H30" i="5"/>
  <c r="G30" i="5"/>
  <c r="I34" i="5"/>
  <c r="F30" i="5"/>
  <c r="F32" i="5"/>
  <c r="G32" i="5"/>
  <c r="H32" i="5"/>
  <c r="F31" i="5"/>
  <c r="G31" i="5"/>
  <c r="J32" i="5"/>
  <c r="H34" i="5"/>
  <c r="F36" i="5"/>
  <c r="G36" i="5"/>
  <c r="H31" i="5"/>
  <c r="I31" i="5"/>
  <c r="G33" i="5"/>
  <c r="J34" i="5"/>
  <c r="H36" i="5"/>
  <c r="H35" i="5"/>
  <c r="G34" i="5"/>
  <c r="F33" i="5"/>
  <c r="F9" i="5"/>
  <c r="I10" i="5"/>
  <c r="G12" i="5"/>
  <c r="J13" i="5"/>
  <c r="H8" i="5"/>
  <c r="F12" i="5"/>
  <c r="G9" i="5"/>
  <c r="J10" i="5"/>
  <c r="H12" i="5"/>
  <c r="F14" i="5"/>
  <c r="G8" i="5"/>
  <c r="H9" i="5"/>
  <c r="F11" i="5"/>
  <c r="I12" i="5"/>
  <c r="G14" i="5"/>
  <c r="F8" i="5"/>
  <c r="J8" i="5"/>
  <c r="I9" i="5"/>
  <c r="G11" i="5"/>
  <c r="J12" i="5"/>
  <c r="H14" i="5"/>
  <c r="H10" i="5"/>
  <c r="J9" i="5"/>
  <c r="H11" i="5"/>
  <c r="F13" i="5"/>
  <c r="I14" i="5"/>
  <c r="J11" i="5"/>
  <c r="I8" i="5"/>
  <c r="F10" i="5"/>
  <c r="I11" i="5"/>
  <c r="G13" i="5"/>
  <c r="J14" i="5"/>
  <c r="G10" i="5"/>
  <c r="H13" i="5"/>
  <c r="I13" i="5"/>
  <c r="F64" i="4"/>
  <c r="I65" i="4"/>
  <c r="G67" i="4"/>
  <c r="J68" i="4"/>
  <c r="H63" i="4"/>
  <c r="I69" i="4"/>
  <c r="I68" i="4"/>
  <c r="G64" i="4"/>
  <c r="J65" i="4"/>
  <c r="H67" i="4"/>
  <c r="F69" i="4"/>
  <c r="G63" i="4"/>
  <c r="F68" i="4"/>
  <c r="F67" i="4"/>
  <c r="H64" i="4"/>
  <c r="F66" i="4"/>
  <c r="I67" i="4"/>
  <c r="G69" i="4"/>
  <c r="F63" i="4"/>
  <c r="H66" i="4"/>
  <c r="H65" i="4"/>
  <c r="I64" i="4"/>
  <c r="G66" i="4"/>
  <c r="J67" i="4"/>
  <c r="H69" i="4"/>
  <c r="J64" i="4"/>
  <c r="J63" i="4"/>
  <c r="F65" i="4"/>
  <c r="I66" i="4"/>
  <c r="G68" i="4"/>
  <c r="J69" i="4"/>
  <c r="G65" i="4"/>
  <c r="J66" i="4"/>
  <c r="H68" i="4"/>
  <c r="I63" i="4"/>
  <c r="F22" i="3"/>
  <c r="F19" i="3"/>
  <c r="J23" i="3"/>
  <c r="I20" i="3"/>
  <c r="H25" i="3"/>
  <c r="J20" i="3"/>
  <c r="H22" i="3"/>
  <c r="F24" i="3"/>
  <c r="I25" i="3"/>
  <c r="F21" i="3"/>
  <c r="I22" i="3"/>
  <c r="G24" i="3"/>
  <c r="J25" i="3"/>
  <c r="J22" i="3"/>
  <c r="H24" i="3"/>
  <c r="F23" i="3"/>
  <c r="G21" i="3"/>
  <c r="J19" i="3"/>
  <c r="H21" i="3"/>
  <c r="I19" i="3"/>
  <c r="I24" i="3"/>
  <c r="F20" i="3"/>
  <c r="I21" i="3"/>
  <c r="G23" i="3"/>
  <c r="J24" i="3"/>
  <c r="H19" i="3"/>
  <c r="I23" i="3"/>
  <c r="G20" i="3"/>
  <c r="J21" i="3"/>
  <c r="H23" i="3"/>
  <c r="F25" i="3"/>
  <c r="G19" i="3"/>
  <c r="H20" i="3"/>
  <c r="G25" i="3"/>
  <c r="G22" i="3"/>
  <c r="H64" i="3"/>
  <c r="F66" i="3"/>
  <c r="I67" i="3"/>
  <c r="G69" i="3"/>
  <c r="I64" i="3"/>
  <c r="G66" i="3"/>
  <c r="J67" i="3"/>
  <c r="H69" i="3"/>
  <c r="J64" i="3"/>
  <c r="H66" i="3"/>
  <c r="F68" i="3"/>
  <c r="I69" i="3"/>
  <c r="F65" i="3"/>
  <c r="I66" i="3"/>
  <c r="G68" i="3"/>
  <c r="J69" i="3"/>
  <c r="G65" i="3"/>
  <c r="J66" i="3"/>
  <c r="H68" i="3"/>
  <c r="J63" i="3"/>
  <c r="H65" i="3"/>
  <c r="F67" i="3"/>
  <c r="I68" i="3"/>
  <c r="I63" i="3"/>
  <c r="F64" i="3"/>
  <c r="I65" i="3"/>
  <c r="G67" i="3"/>
  <c r="J68" i="3"/>
  <c r="H63" i="3"/>
  <c r="G64" i="3"/>
  <c r="J65" i="3"/>
  <c r="H67" i="3"/>
  <c r="F69" i="3"/>
  <c r="G63" i="3"/>
  <c r="F63" i="3"/>
  <c r="J53" i="3"/>
  <c r="H55" i="3"/>
  <c r="F57" i="3"/>
  <c r="I58" i="3"/>
  <c r="F54" i="3"/>
  <c r="I55" i="3"/>
  <c r="G57" i="3"/>
  <c r="J58" i="3"/>
  <c r="G54" i="3"/>
  <c r="J55" i="3"/>
  <c r="H57" i="3"/>
  <c r="J52" i="3"/>
  <c r="H54" i="3"/>
  <c r="F56" i="3"/>
  <c r="I57" i="3"/>
  <c r="I52" i="3"/>
  <c r="G52" i="3"/>
  <c r="F53" i="3"/>
  <c r="I54" i="3"/>
  <c r="G56" i="3"/>
  <c r="J57" i="3"/>
  <c r="H52" i="3"/>
  <c r="G53" i="3"/>
  <c r="J54" i="3"/>
  <c r="H56" i="3"/>
  <c r="F58" i="3"/>
  <c r="H53" i="3"/>
  <c r="F55" i="3"/>
  <c r="I56" i="3"/>
  <c r="G58" i="3"/>
  <c r="F52" i="3"/>
  <c r="I53" i="3"/>
  <c r="G55" i="3"/>
  <c r="J56" i="3"/>
  <c r="H58" i="3"/>
  <c r="G43" i="3"/>
  <c r="J44" i="3"/>
  <c r="J41" i="3"/>
  <c r="H43" i="3"/>
  <c r="F45" i="3"/>
  <c r="I46" i="3"/>
  <c r="I41" i="3"/>
  <c r="F42" i="3"/>
  <c r="I43" i="3"/>
  <c r="G45" i="3"/>
  <c r="J46" i="3"/>
  <c r="H41" i="3"/>
  <c r="G42" i="3"/>
  <c r="J43" i="3"/>
  <c r="H45" i="3"/>
  <c r="F47" i="3"/>
  <c r="G41" i="3"/>
  <c r="H42" i="3"/>
  <c r="F44" i="3"/>
  <c r="I45" i="3"/>
  <c r="G47" i="3"/>
  <c r="F41" i="3"/>
  <c r="H47" i="3"/>
  <c r="I42" i="3"/>
  <c r="G44" i="3"/>
  <c r="J45" i="3"/>
  <c r="J42" i="3"/>
  <c r="H44" i="3"/>
  <c r="F46" i="3"/>
  <c r="I47" i="3"/>
  <c r="F43" i="3"/>
  <c r="I44" i="3"/>
  <c r="G46" i="3"/>
  <c r="J47" i="3"/>
  <c r="H46" i="3"/>
  <c r="I32" i="3"/>
  <c r="J35" i="3"/>
  <c r="G31" i="3"/>
  <c r="J32" i="3"/>
  <c r="H34" i="3"/>
  <c r="F36" i="3"/>
  <c r="G30" i="3"/>
  <c r="H31" i="3"/>
  <c r="F33" i="3"/>
  <c r="I34" i="3"/>
  <c r="G36" i="3"/>
  <c r="F30" i="3"/>
  <c r="I31" i="3"/>
  <c r="G33" i="3"/>
  <c r="J34" i="3"/>
  <c r="H36" i="3"/>
  <c r="G35" i="3"/>
  <c r="J31" i="3"/>
  <c r="H33" i="3"/>
  <c r="F35" i="3"/>
  <c r="I36" i="3"/>
  <c r="I33" i="3"/>
  <c r="F32" i="3"/>
  <c r="J36" i="3"/>
  <c r="G32" i="3"/>
  <c r="J33" i="3"/>
  <c r="H35" i="3"/>
  <c r="J30" i="3"/>
  <c r="H32" i="3"/>
  <c r="F34" i="3"/>
  <c r="I35" i="3"/>
  <c r="I30" i="3"/>
  <c r="F31" i="3"/>
  <c r="G34" i="3"/>
  <c r="H30" i="3"/>
  <c r="F75" i="3"/>
  <c r="I76" i="3"/>
  <c r="G78" i="3"/>
  <c r="J79" i="3"/>
  <c r="H74" i="3"/>
  <c r="G75" i="3"/>
  <c r="J76" i="3"/>
  <c r="H78" i="3"/>
  <c r="F80" i="3"/>
  <c r="G74" i="3"/>
  <c r="H75" i="3"/>
  <c r="F77" i="3"/>
  <c r="I78" i="3"/>
  <c r="G80" i="3"/>
  <c r="F74" i="3"/>
  <c r="I75" i="3"/>
  <c r="G77" i="3"/>
  <c r="J78" i="3"/>
  <c r="H80" i="3"/>
  <c r="J75" i="3"/>
  <c r="H77" i="3"/>
  <c r="F79" i="3"/>
  <c r="I80" i="3"/>
  <c r="F76" i="3"/>
  <c r="I77" i="3"/>
  <c r="G79" i="3"/>
  <c r="J80" i="3"/>
  <c r="G76" i="3"/>
  <c r="J77" i="3"/>
  <c r="H79" i="3"/>
  <c r="J74" i="3"/>
  <c r="H76" i="3"/>
  <c r="F78" i="3"/>
  <c r="I79" i="3"/>
  <c r="I74" i="3"/>
  <c r="J13" i="3"/>
  <c r="I8" i="3"/>
  <c r="J8" i="3"/>
  <c r="H9" i="3"/>
  <c r="G10" i="3"/>
  <c r="F11" i="3"/>
  <c r="I9" i="3"/>
  <c r="H10" i="3"/>
  <c r="G11" i="3"/>
  <c r="F12" i="3"/>
  <c r="J9" i="3"/>
  <c r="I10" i="3"/>
  <c r="G12" i="3"/>
  <c r="F13" i="3"/>
  <c r="I11" i="3"/>
  <c r="F14" i="3"/>
  <c r="F10" i="3"/>
  <c r="H11" i="3"/>
  <c r="J10" i="3"/>
  <c r="G13" i="3"/>
  <c r="H12" i="3"/>
  <c r="J11" i="3"/>
  <c r="I12" i="3"/>
  <c r="H13" i="3"/>
  <c r="G14" i="3"/>
  <c r="F8" i="3"/>
  <c r="I14" i="3"/>
  <c r="F9" i="3"/>
  <c r="G9" i="3"/>
  <c r="J12" i="3"/>
  <c r="I13" i="3"/>
  <c r="H14" i="3"/>
  <c r="G8" i="3"/>
  <c r="H8" i="3"/>
  <c r="J14" i="3"/>
  <c r="H18" i="2"/>
  <c r="F20" i="2"/>
  <c r="I21" i="2"/>
  <c r="I16" i="2"/>
  <c r="F17" i="2"/>
  <c r="I18" i="2"/>
  <c r="G20" i="2"/>
  <c r="J21" i="2"/>
  <c r="H16" i="2"/>
  <c r="I22" i="2"/>
  <c r="G17" i="2"/>
  <c r="J18" i="2"/>
  <c r="H20" i="2"/>
  <c r="F22" i="2"/>
  <c r="G16" i="2"/>
  <c r="H19" i="2"/>
  <c r="H17" i="2"/>
  <c r="F19" i="2"/>
  <c r="I20" i="2"/>
  <c r="G22" i="2"/>
  <c r="F16" i="2"/>
  <c r="F21" i="2"/>
  <c r="I17" i="2"/>
  <c r="G19" i="2"/>
  <c r="J20" i="2"/>
  <c r="H22" i="2"/>
  <c r="J17" i="2"/>
  <c r="F18" i="2"/>
  <c r="I19" i="2"/>
  <c r="G21" i="2"/>
  <c r="J22" i="2"/>
  <c r="G18" i="2"/>
  <c r="J19" i="2"/>
  <c r="H21" i="2"/>
  <c r="J16" i="2"/>
  <c r="K157" i="9" l="1"/>
  <c r="L157" i="9" s="1"/>
  <c r="K155" i="9"/>
  <c r="L155" i="9" s="1"/>
  <c r="G158" i="9"/>
  <c r="K168" i="9"/>
  <c r="L168" i="9" s="1"/>
  <c r="G169" i="9"/>
  <c r="H169" i="9"/>
  <c r="K163" i="9"/>
  <c r="L163" i="9" s="1"/>
  <c r="I169" i="9"/>
  <c r="K166" i="9"/>
  <c r="L166" i="9" s="1"/>
  <c r="L162" i="9"/>
  <c r="S92" i="10" s="1"/>
  <c r="F169" i="9"/>
  <c r="K154" i="9"/>
  <c r="L154" i="9" s="1"/>
  <c r="K152" i="9"/>
  <c r="L152" i="9" s="1"/>
  <c r="F158" i="9"/>
  <c r="J158" i="9"/>
  <c r="I158" i="9"/>
  <c r="K164" i="9"/>
  <c r="L164" i="9" s="1"/>
  <c r="K156" i="9"/>
  <c r="L156" i="9" s="1"/>
  <c r="K167" i="9"/>
  <c r="L167" i="9" s="1"/>
  <c r="K165" i="9"/>
  <c r="L165" i="9" s="1"/>
  <c r="K153" i="9"/>
  <c r="L153" i="9" s="1"/>
  <c r="J169" i="9"/>
  <c r="H158" i="9"/>
  <c r="H37" i="11"/>
  <c r="J103" i="11"/>
  <c r="G103" i="11"/>
  <c r="I103" i="11"/>
  <c r="H103" i="11"/>
  <c r="F103" i="11"/>
  <c r="I92" i="11"/>
  <c r="H92" i="11"/>
  <c r="G92" i="11"/>
  <c r="J92" i="11"/>
  <c r="F92" i="11"/>
  <c r="F81" i="11"/>
  <c r="J81" i="11"/>
  <c r="H81" i="11"/>
  <c r="G81" i="11"/>
  <c r="I81" i="11"/>
  <c r="J85" i="10"/>
  <c r="U85" i="10" s="1"/>
  <c r="J83" i="10"/>
  <c r="U83" i="10" s="1"/>
  <c r="J70" i="11"/>
  <c r="J84" i="10"/>
  <c r="U84" i="10" s="1"/>
  <c r="I70" i="11"/>
  <c r="H70" i="11"/>
  <c r="G70" i="11"/>
  <c r="J87" i="10"/>
  <c r="U87" i="10" s="1"/>
  <c r="J86" i="10"/>
  <c r="U86" i="10" s="1"/>
  <c r="F70" i="11"/>
  <c r="J82" i="10"/>
  <c r="U82" i="10" s="1"/>
  <c r="K57" i="11"/>
  <c r="L57" i="11" s="1"/>
  <c r="H59" i="11"/>
  <c r="J59" i="11"/>
  <c r="K55" i="11"/>
  <c r="L55" i="11" s="1"/>
  <c r="K54" i="11"/>
  <c r="L54" i="11" s="1"/>
  <c r="G59" i="11"/>
  <c r="I59" i="11"/>
  <c r="K58" i="11"/>
  <c r="L58" i="11" s="1"/>
  <c r="K56" i="11"/>
  <c r="L56" i="11" s="1"/>
  <c r="K52" i="11"/>
  <c r="F59" i="11"/>
  <c r="K53" i="11"/>
  <c r="L53" i="11" s="1"/>
  <c r="K45" i="11"/>
  <c r="L45" i="11" s="1"/>
  <c r="K44" i="11"/>
  <c r="L44" i="11" s="1"/>
  <c r="G48" i="11"/>
  <c r="J48" i="11"/>
  <c r="K43" i="11"/>
  <c r="L43" i="11" s="1"/>
  <c r="K41" i="11"/>
  <c r="L41" i="11" s="1"/>
  <c r="F48" i="11"/>
  <c r="H48" i="11"/>
  <c r="K46" i="11"/>
  <c r="L46" i="11" s="1"/>
  <c r="K47" i="11"/>
  <c r="L47" i="11" s="1"/>
  <c r="I48" i="11"/>
  <c r="K42" i="11"/>
  <c r="L42" i="11" s="1"/>
  <c r="K33" i="11"/>
  <c r="L33" i="11" s="1"/>
  <c r="K34" i="11"/>
  <c r="L34" i="11" s="1"/>
  <c r="K32" i="11"/>
  <c r="L32" i="11" s="1"/>
  <c r="J37" i="11"/>
  <c r="G37" i="11"/>
  <c r="K35" i="11"/>
  <c r="L35" i="11" s="1"/>
  <c r="I37" i="11"/>
  <c r="K36" i="11"/>
  <c r="L36" i="11" s="1"/>
  <c r="K30" i="11"/>
  <c r="F37" i="11"/>
  <c r="K31" i="11"/>
  <c r="L31" i="11" s="1"/>
  <c r="K19" i="11"/>
  <c r="L19" i="11" s="1"/>
  <c r="F26" i="11"/>
  <c r="K24" i="11"/>
  <c r="L24" i="11" s="1"/>
  <c r="G26" i="11"/>
  <c r="I26" i="11"/>
  <c r="K23" i="11"/>
  <c r="L23" i="11" s="1"/>
  <c r="K22" i="11"/>
  <c r="L22" i="11" s="1"/>
  <c r="J26" i="11"/>
  <c r="K21" i="11"/>
  <c r="L21" i="11" s="1"/>
  <c r="K25" i="11"/>
  <c r="L25" i="11" s="1"/>
  <c r="H26" i="11"/>
  <c r="K20" i="11"/>
  <c r="L20" i="11" s="1"/>
  <c r="K12" i="11"/>
  <c r="L12" i="11" s="1"/>
  <c r="G15" i="11"/>
  <c r="I15" i="11"/>
  <c r="K10" i="11"/>
  <c r="L10" i="11" s="1"/>
  <c r="K11" i="11"/>
  <c r="L11" i="11" s="1"/>
  <c r="K14" i="11"/>
  <c r="L14" i="11" s="1"/>
  <c r="K13" i="11"/>
  <c r="L13" i="11" s="1"/>
  <c r="H15" i="11"/>
  <c r="K8" i="11"/>
  <c r="F15" i="11"/>
  <c r="J15" i="11"/>
  <c r="K9" i="11"/>
  <c r="L9" i="11" s="1"/>
  <c r="K16" i="2"/>
  <c r="L16" i="2" s="1"/>
  <c r="K52" i="8"/>
  <c r="L52" i="8" s="1"/>
  <c r="K14" i="9"/>
  <c r="L14" i="9" s="1"/>
  <c r="E98" i="10" s="1"/>
  <c r="K18" i="2"/>
  <c r="K21" i="2"/>
  <c r="K22" i="2"/>
  <c r="K17" i="2"/>
  <c r="L17" i="2" s="1"/>
  <c r="K20" i="2"/>
  <c r="L20" i="2" s="1"/>
  <c r="K19" i="2"/>
  <c r="L19" i="2" s="1"/>
  <c r="L140" i="9"/>
  <c r="L85" i="9"/>
  <c r="K146" i="9"/>
  <c r="L146" i="9" s="1"/>
  <c r="Q98" i="10" s="1"/>
  <c r="L74" i="9"/>
  <c r="G26" i="9"/>
  <c r="K22" i="9"/>
  <c r="L22" i="9" s="1"/>
  <c r="F95" i="10" s="1"/>
  <c r="L129" i="9"/>
  <c r="G70" i="9"/>
  <c r="K113" i="9"/>
  <c r="L113" i="9" s="1"/>
  <c r="N98" i="10" s="1"/>
  <c r="K76" i="9"/>
  <c r="L76" i="9" s="1"/>
  <c r="K94" i="10" s="1"/>
  <c r="K20" i="9"/>
  <c r="L20" i="9" s="1"/>
  <c r="F93" i="10" s="1"/>
  <c r="F125" i="9"/>
  <c r="K64" i="9"/>
  <c r="L64" i="9" s="1"/>
  <c r="J93" i="10" s="1"/>
  <c r="K122" i="9"/>
  <c r="L122" i="9" s="1"/>
  <c r="O96" i="10" s="1"/>
  <c r="K131" i="9"/>
  <c r="L131" i="9" s="1"/>
  <c r="P94" i="10" s="1"/>
  <c r="H37" i="9"/>
  <c r="I70" i="9"/>
  <c r="K32" i="9"/>
  <c r="L32" i="9" s="1"/>
  <c r="G94" i="10" s="1"/>
  <c r="F103" i="9"/>
  <c r="H70" i="9"/>
  <c r="G48" i="9"/>
  <c r="K78" i="9"/>
  <c r="L78" i="9" s="1"/>
  <c r="K96" i="10" s="1"/>
  <c r="I103" i="9"/>
  <c r="K44" i="9"/>
  <c r="L44" i="9" s="1"/>
  <c r="H95" i="10" s="1"/>
  <c r="F92" i="9"/>
  <c r="K10" i="9"/>
  <c r="L10" i="9" s="1"/>
  <c r="E94" i="10" s="1"/>
  <c r="F147" i="9"/>
  <c r="K100" i="9"/>
  <c r="L100" i="9" s="1"/>
  <c r="M96" i="10" s="1"/>
  <c r="K47" i="9"/>
  <c r="L47" i="9" s="1"/>
  <c r="H98" i="10" s="1"/>
  <c r="J48" i="9"/>
  <c r="K55" i="9"/>
  <c r="L55" i="9" s="1"/>
  <c r="I95" i="10" s="1"/>
  <c r="I114" i="9"/>
  <c r="K110" i="9"/>
  <c r="L110" i="9" s="1"/>
  <c r="N95" i="10" s="1"/>
  <c r="I81" i="9"/>
  <c r="K77" i="9"/>
  <c r="L77" i="9" s="1"/>
  <c r="K95" i="10" s="1"/>
  <c r="K80" i="9"/>
  <c r="L80" i="9" s="1"/>
  <c r="K98" i="10" s="1"/>
  <c r="J70" i="9"/>
  <c r="K69" i="9"/>
  <c r="L69" i="9" s="1"/>
  <c r="J98" i="10" s="1"/>
  <c r="K120" i="9"/>
  <c r="L120" i="9" s="1"/>
  <c r="O94" i="10" s="1"/>
  <c r="K124" i="9"/>
  <c r="L124" i="9" s="1"/>
  <c r="O98" i="10" s="1"/>
  <c r="H125" i="9"/>
  <c r="K134" i="9"/>
  <c r="L134" i="9" s="1"/>
  <c r="P97" i="10" s="1"/>
  <c r="K36" i="9"/>
  <c r="L36" i="9" s="1"/>
  <c r="G98" i="10" s="1"/>
  <c r="G103" i="9"/>
  <c r="H103" i="9"/>
  <c r="J114" i="9"/>
  <c r="J81" i="9"/>
  <c r="F26" i="9"/>
  <c r="K19" i="9"/>
  <c r="K65" i="9"/>
  <c r="L65" i="9" s="1"/>
  <c r="J94" i="10" s="1"/>
  <c r="K123" i="9"/>
  <c r="L123" i="9" s="1"/>
  <c r="O97" i="10" s="1"/>
  <c r="K130" i="9"/>
  <c r="L130" i="9" s="1"/>
  <c r="P93" i="10" s="1"/>
  <c r="K34" i="9"/>
  <c r="L34" i="9" s="1"/>
  <c r="G96" i="10" s="1"/>
  <c r="K86" i="9"/>
  <c r="L86" i="9" s="1"/>
  <c r="L93" i="10" s="1"/>
  <c r="K25" i="9"/>
  <c r="L25" i="9" s="1"/>
  <c r="F98" i="10" s="1"/>
  <c r="K30" i="9"/>
  <c r="F37" i="9"/>
  <c r="K12" i="9"/>
  <c r="L12" i="9" s="1"/>
  <c r="E96" i="10" s="1"/>
  <c r="K91" i="9"/>
  <c r="L91" i="9" s="1"/>
  <c r="L98" i="10" s="1"/>
  <c r="H147" i="9"/>
  <c r="I147" i="9"/>
  <c r="K142" i="9"/>
  <c r="L142" i="9" s="1"/>
  <c r="Q94" i="10" s="1"/>
  <c r="G147" i="9"/>
  <c r="K99" i="9"/>
  <c r="L99" i="9" s="1"/>
  <c r="M95" i="10" s="1"/>
  <c r="F48" i="9"/>
  <c r="K41" i="9"/>
  <c r="K45" i="9"/>
  <c r="L45" i="9" s="1"/>
  <c r="H96" i="10" s="1"/>
  <c r="K43" i="9"/>
  <c r="L43" i="9" s="1"/>
  <c r="H94" i="10" s="1"/>
  <c r="J15" i="9"/>
  <c r="K109" i="9"/>
  <c r="L109" i="9" s="1"/>
  <c r="N94" i="10" s="1"/>
  <c r="F81" i="9"/>
  <c r="K79" i="9"/>
  <c r="L79" i="9" s="1"/>
  <c r="K97" i="10" s="1"/>
  <c r="J26" i="9"/>
  <c r="K24" i="9"/>
  <c r="L24" i="9" s="1"/>
  <c r="F97" i="10" s="1"/>
  <c r="F70" i="9"/>
  <c r="F136" i="9"/>
  <c r="G37" i="9"/>
  <c r="H15" i="9"/>
  <c r="G15" i="9"/>
  <c r="K87" i="9"/>
  <c r="L87" i="9" s="1"/>
  <c r="L94" i="10" s="1"/>
  <c r="K145" i="9"/>
  <c r="L145" i="9" s="1"/>
  <c r="Q97" i="10" s="1"/>
  <c r="J103" i="9"/>
  <c r="K102" i="9"/>
  <c r="L102" i="9" s="1"/>
  <c r="M98" i="10" s="1"/>
  <c r="K58" i="9"/>
  <c r="L58" i="9" s="1"/>
  <c r="I98" i="10" s="1"/>
  <c r="G59" i="9"/>
  <c r="F114" i="9"/>
  <c r="K112" i="9"/>
  <c r="L112" i="9" s="1"/>
  <c r="N97" i="10" s="1"/>
  <c r="K75" i="9"/>
  <c r="L75" i="9" s="1"/>
  <c r="K93" i="10" s="1"/>
  <c r="K13" i="9"/>
  <c r="L13" i="9" s="1"/>
  <c r="E97" i="10" s="1"/>
  <c r="I26" i="9"/>
  <c r="J37" i="9"/>
  <c r="K35" i="9"/>
  <c r="L35" i="9" s="1"/>
  <c r="G97" i="10" s="1"/>
  <c r="K31" i="9"/>
  <c r="L31" i="9" s="1"/>
  <c r="G93" i="10" s="1"/>
  <c r="K66" i="9"/>
  <c r="L66" i="9" s="1"/>
  <c r="J95" i="10" s="1"/>
  <c r="L63" i="9"/>
  <c r="K9" i="9"/>
  <c r="L9" i="9" s="1"/>
  <c r="E93" i="10" s="1"/>
  <c r="K89" i="9"/>
  <c r="L89" i="9" s="1"/>
  <c r="L96" i="10" s="1"/>
  <c r="K144" i="9"/>
  <c r="L144" i="9" s="1"/>
  <c r="Q96" i="10" s="1"/>
  <c r="J147" i="9"/>
  <c r="K98" i="9"/>
  <c r="L98" i="9" s="1"/>
  <c r="M94" i="10" s="1"/>
  <c r="F59" i="9"/>
  <c r="K52" i="9"/>
  <c r="J59" i="9"/>
  <c r="K54" i="9"/>
  <c r="L54" i="9" s="1"/>
  <c r="I94" i="10" s="1"/>
  <c r="K57" i="9"/>
  <c r="L57" i="9" s="1"/>
  <c r="I97" i="10" s="1"/>
  <c r="K56" i="9"/>
  <c r="L56" i="9" s="1"/>
  <c r="I96" i="10" s="1"/>
  <c r="K108" i="9"/>
  <c r="L108" i="9" s="1"/>
  <c r="N93" i="10" s="1"/>
  <c r="K111" i="9"/>
  <c r="L111" i="9" s="1"/>
  <c r="N96" i="10" s="1"/>
  <c r="G81" i="9"/>
  <c r="K21" i="9"/>
  <c r="L21" i="9" s="1"/>
  <c r="F94" i="10" s="1"/>
  <c r="K119" i="9"/>
  <c r="L119" i="9" s="1"/>
  <c r="O93" i="10" s="1"/>
  <c r="K133" i="9"/>
  <c r="L133" i="9" s="1"/>
  <c r="P96" i="10" s="1"/>
  <c r="I37" i="9"/>
  <c r="K90" i="9"/>
  <c r="L90" i="9" s="1"/>
  <c r="L97" i="10" s="1"/>
  <c r="G92" i="9"/>
  <c r="H92" i="9"/>
  <c r="I92" i="9"/>
  <c r="K88" i="9"/>
  <c r="L88" i="9" s="1"/>
  <c r="L95" i="10" s="1"/>
  <c r="I15" i="9"/>
  <c r="K97" i="9"/>
  <c r="L97" i="9" s="1"/>
  <c r="M93" i="10" s="1"/>
  <c r="K42" i="9"/>
  <c r="L42" i="9" s="1"/>
  <c r="H93" i="10" s="1"/>
  <c r="K46" i="9"/>
  <c r="L46" i="9" s="1"/>
  <c r="H97" i="10" s="1"/>
  <c r="K11" i="9"/>
  <c r="L11" i="9" s="1"/>
  <c r="E95" i="10" s="1"/>
  <c r="K53" i="9"/>
  <c r="L53" i="9" s="1"/>
  <c r="I93" i="10" s="1"/>
  <c r="H59" i="9"/>
  <c r="I59" i="9"/>
  <c r="G114" i="9"/>
  <c r="H114" i="9"/>
  <c r="H81" i="9"/>
  <c r="K23" i="9"/>
  <c r="L23" i="9" s="1"/>
  <c r="F96" i="10" s="1"/>
  <c r="K67" i="9"/>
  <c r="L67" i="9" s="1"/>
  <c r="J96" i="10" s="1"/>
  <c r="K68" i="9"/>
  <c r="L68" i="9" s="1"/>
  <c r="J97" i="10" s="1"/>
  <c r="G125" i="9"/>
  <c r="I125" i="9"/>
  <c r="K121" i="9"/>
  <c r="L121" i="9" s="1"/>
  <c r="O95" i="10" s="1"/>
  <c r="H136" i="9"/>
  <c r="I136" i="9"/>
  <c r="K132" i="9"/>
  <c r="L132" i="9" s="1"/>
  <c r="P95" i="10" s="1"/>
  <c r="J92" i="9"/>
  <c r="K143" i="9"/>
  <c r="L143" i="9" s="1"/>
  <c r="Q95" i="10" s="1"/>
  <c r="K141" i="9"/>
  <c r="L141" i="9" s="1"/>
  <c r="Q93" i="10" s="1"/>
  <c r="K101" i="9"/>
  <c r="L101" i="9" s="1"/>
  <c r="M97" i="10" s="1"/>
  <c r="H48" i="9"/>
  <c r="I48" i="9"/>
  <c r="H26" i="9"/>
  <c r="J125" i="9"/>
  <c r="G136" i="9"/>
  <c r="J136" i="9"/>
  <c r="K135" i="9"/>
  <c r="L135" i="9" s="1"/>
  <c r="P98" i="10" s="1"/>
  <c r="K33" i="9"/>
  <c r="L33" i="9" s="1"/>
  <c r="G95" i="10" s="1"/>
  <c r="K22" i="8"/>
  <c r="L22" i="8" s="1"/>
  <c r="F73" i="10" s="1"/>
  <c r="L63" i="7"/>
  <c r="K24" i="8"/>
  <c r="L24" i="8" s="1"/>
  <c r="F75" i="10" s="1"/>
  <c r="K33" i="8"/>
  <c r="L33" i="8" s="1"/>
  <c r="G73" i="10" s="1"/>
  <c r="K57" i="8"/>
  <c r="L57" i="8" s="1"/>
  <c r="I75" i="10" s="1"/>
  <c r="K21" i="8"/>
  <c r="L21" i="8" s="1"/>
  <c r="F72" i="10" s="1"/>
  <c r="K9" i="8"/>
  <c r="L9" i="8" s="1"/>
  <c r="E71" i="10" s="1"/>
  <c r="J15" i="8"/>
  <c r="K43" i="8"/>
  <c r="L43" i="8" s="1"/>
  <c r="H72" i="10" s="1"/>
  <c r="K41" i="8"/>
  <c r="F48" i="8"/>
  <c r="K58" i="8"/>
  <c r="L58" i="8" s="1"/>
  <c r="I76" i="10" s="1"/>
  <c r="K36" i="8"/>
  <c r="L36" i="8" s="1"/>
  <c r="G76" i="10" s="1"/>
  <c r="K55" i="8"/>
  <c r="L55" i="8" s="1"/>
  <c r="I73" i="10" s="1"/>
  <c r="J59" i="8"/>
  <c r="K23" i="8"/>
  <c r="L23" i="8" s="1"/>
  <c r="F74" i="10" s="1"/>
  <c r="I59" i="8"/>
  <c r="K54" i="8"/>
  <c r="L54" i="8" s="1"/>
  <c r="I72" i="10" s="1"/>
  <c r="K32" i="8"/>
  <c r="L32" i="8" s="1"/>
  <c r="G72" i="10" s="1"/>
  <c r="K25" i="8"/>
  <c r="L25" i="8" s="1"/>
  <c r="F76" i="10" s="1"/>
  <c r="I26" i="8"/>
  <c r="H26" i="8"/>
  <c r="K13" i="8"/>
  <c r="L13" i="8" s="1"/>
  <c r="E75" i="10" s="1"/>
  <c r="H59" i="8"/>
  <c r="K46" i="8"/>
  <c r="L46" i="8" s="1"/>
  <c r="H75" i="10" s="1"/>
  <c r="K20" i="8"/>
  <c r="L20" i="8" s="1"/>
  <c r="F71" i="10" s="1"/>
  <c r="G26" i="8"/>
  <c r="G59" i="8"/>
  <c r="K42" i="8"/>
  <c r="L42" i="8" s="1"/>
  <c r="H71" i="10" s="1"/>
  <c r="K53" i="8"/>
  <c r="L53" i="8" s="1"/>
  <c r="I71" i="10" s="1"/>
  <c r="K35" i="8"/>
  <c r="L35" i="8" s="1"/>
  <c r="G75" i="10" s="1"/>
  <c r="H15" i="8"/>
  <c r="K12" i="8"/>
  <c r="L12" i="8" s="1"/>
  <c r="E74" i="10" s="1"/>
  <c r="G48" i="8"/>
  <c r="K45" i="8"/>
  <c r="L45" i="8" s="1"/>
  <c r="H74" i="10" s="1"/>
  <c r="K31" i="8"/>
  <c r="L31" i="8" s="1"/>
  <c r="G71" i="10" s="1"/>
  <c r="K34" i="8"/>
  <c r="L34" i="8" s="1"/>
  <c r="G74" i="10" s="1"/>
  <c r="F26" i="8"/>
  <c r="K19" i="8"/>
  <c r="I15" i="8"/>
  <c r="K11" i="8"/>
  <c r="L11" i="8" s="1"/>
  <c r="E73" i="10" s="1"/>
  <c r="K14" i="8"/>
  <c r="L14" i="8" s="1"/>
  <c r="E76" i="10" s="1"/>
  <c r="H48" i="8"/>
  <c r="I48" i="8"/>
  <c r="K44" i="8"/>
  <c r="L44" i="8" s="1"/>
  <c r="H73" i="10" s="1"/>
  <c r="K30" i="8"/>
  <c r="F37" i="8"/>
  <c r="G37" i="8"/>
  <c r="H37" i="8"/>
  <c r="I37" i="8"/>
  <c r="J26" i="8"/>
  <c r="F15" i="8"/>
  <c r="K8" i="8"/>
  <c r="K10" i="8"/>
  <c r="L10" i="8" s="1"/>
  <c r="E72" i="10" s="1"/>
  <c r="F15" i="9"/>
  <c r="K8" i="9"/>
  <c r="J48" i="8"/>
  <c r="K47" i="8"/>
  <c r="L47" i="8" s="1"/>
  <c r="H76" i="10" s="1"/>
  <c r="J37" i="8"/>
  <c r="G15" i="8"/>
  <c r="K56" i="8"/>
  <c r="L56" i="8" s="1"/>
  <c r="I74" i="10" s="1"/>
  <c r="F59" i="8"/>
  <c r="F70" i="7"/>
  <c r="I48" i="7"/>
  <c r="K47" i="7"/>
  <c r="L47" i="7" s="1"/>
  <c r="H65" i="10" s="1"/>
  <c r="K31" i="7"/>
  <c r="L31" i="7" s="1"/>
  <c r="G60" i="10" s="1"/>
  <c r="J15" i="7"/>
  <c r="J26" i="7"/>
  <c r="K56" i="7"/>
  <c r="L56" i="7" s="1"/>
  <c r="I63" i="10" s="1"/>
  <c r="J48" i="7"/>
  <c r="H15" i="7"/>
  <c r="K11" i="7"/>
  <c r="L11" i="7" s="1"/>
  <c r="E62" i="10" s="1"/>
  <c r="K57" i="7"/>
  <c r="L57" i="7" s="1"/>
  <c r="I64" i="10" s="1"/>
  <c r="G37" i="7"/>
  <c r="K14" i="7"/>
  <c r="L14" i="7" s="1"/>
  <c r="E65" i="10" s="1"/>
  <c r="K53" i="7"/>
  <c r="L53" i="7" s="1"/>
  <c r="I60" i="10" s="1"/>
  <c r="F59" i="7"/>
  <c r="K52" i="7"/>
  <c r="K13" i="7"/>
  <c r="L13" i="7" s="1"/>
  <c r="E64" i="10" s="1"/>
  <c r="K10" i="7"/>
  <c r="L10" i="7" s="1"/>
  <c r="E61" i="10" s="1"/>
  <c r="K58" i="7"/>
  <c r="L58" i="7" s="1"/>
  <c r="I65" i="10" s="1"/>
  <c r="G59" i="7"/>
  <c r="H59" i="7"/>
  <c r="K43" i="7"/>
  <c r="L43" i="7" s="1"/>
  <c r="H61" i="10" s="1"/>
  <c r="F48" i="7"/>
  <c r="K41" i="7"/>
  <c r="K25" i="7"/>
  <c r="L25" i="7" s="1"/>
  <c r="F65" i="10" s="1"/>
  <c r="K30" i="7"/>
  <c r="F37" i="7"/>
  <c r="K34" i="7"/>
  <c r="L34" i="7" s="1"/>
  <c r="G63" i="10" s="1"/>
  <c r="H70" i="7"/>
  <c r="G15" i="7"/>
  <c r="K9" i="7"/>
  <c r="L9" i="7" s="1"/>
  <c r="E60" i="10" s="1"/>
  <c r="I59" i="7"/>
  <c r="K55" i="7"/>
  <c r="L55" i="7" s="1"/>
  <c r="I62" i="10" s="1"/>
  <c r="K66" i="7"/>
  <c r="L66" i="7" s="1"/>
  <c r="J62" i="10" s="1"/>
  <c r="K22" i="7"/>
  <c r="L22" i="7" s="1"/>
  <c r="F62" i="10" s="1"/>
  <c r="K35" i="7"/>
  <c r="L35" i="7" s="1"/>
  <c r="G64" i="10" s="1"/>
  <c r="H37" i="7"/>
  <c r="K24" i="7"/>
  <c r="L24" i="7" s="1"/>
  <c r="F64" i="10" s="1"/>
  <c r="K69" i="7"/>
  <c r="L69" i="7" s="1"/>
  <c r="J65" i="10" s="1"/>
  <c r="F26" i="7"/>
  <c r="K19" i="7"/>
  <c r="I15" i="7"/>
  <c r="J70" i="7"/>
  <c r="K54" i="7"/>
  <c r="L54" i="7" s="1"/>
  <c r="I61" i="10" s="1"/>
  <c r="J59" i="7"/>
  <c r="K20" i="7"/>
  <c r="L20" i="7" s="1"/>
  <c r="F60" i="10" s="1"/>
  <c r="K46" i="7"/>
  <c r="L46" i="7" s="1"/>
  <c r="H64" i="10" s="1"/>
  <c r="I70" i="7"/>
  <c r="I26" i="7"/>
  <c r="I37" i="7"/>
  <c r="K33" i="7"/>
  <c r="L33" i="7" s="1"/>
  <c r="G62" i="10" s="1"/>
  <c r="K42" i="7"/>
  <c r="L42" i="7" s="1"/>
  <c r="H60" i="10" s="1"/>
  <c r="K45" i="7"/>
  <c r="L45" i="7" s="1"/>
  <c r="H63" i="10" s="1"/>
  <c r="H26" i="7"/>
  <c r="J37" i="7"/>
  <c r="K36" i="7"/>
  <c r="L36" i="7" s="1"/>
  <c r="G65" i="10" s="1"/>
  <c r="K67" i="7"/>
  <c r="L67" i="7" s="1"/>
  <c r="J63" i="10" s="1"/>
  <c r="K12" i="7"/>
  <c r="L12" i="7" s="1"/>
  <c r="E63" i="10" s="1"/>
  <c r="K65" i="7"/>
  <c r="L65" i="7" s="1"/>
  <c r="J61" i="10" s="1"/>
  <c r="G70" i="7"/>
  <c r="G48" i="7"/>
  <c r="H48" i="7"/>
  <c r="K44" i="7"/>
  <c r="L44" i="7" s="1"/>
  <c r="H62" i="10" s="1"/>
  <c r="K21" i="7"/>
  <c r="L21" i="7" s="1"/>
  <c r="F61" i="10" s="1"/>
  <c r="G26" i="7"/>
  <c r="K32" i="7"/>
  <c r="L32" i="7" s="1"/>
  <c r="G61" i="10" s="1"/>
  <c r="K23" i="7"/>
  <c r="L23" i="7" s="1"/>
  <c r="F63" i="10" s="1"/>
  <c r="K64" i="7"/>
  <c r="L64" i="7" s="1"/>
  <c r="J60" i="10" s="1"/>
  <c r="K68" i="7"/>
  <c r="L68" i="7" s="1"/>
  <c r="J64" i="10" s="1"/>
  <c r="K47" i="4"/>
  <c r="L47" i="4" s="1"/>
  <c r="H32" i="10" s="1"/>
  <c r="K42" i="6"/>
  <c r="L42" i="6" s="1"/>
  <c r="H49" i="10" s="1"/>
  <c r="I48" i="6"/>
  <c r="G70" i="6"/>
  <c r="K46" i="6"/>
  <c r="L46" i="6" s="1"/>
  <c r="H53" i="10" s="1"/>
  <c r="I37" i="6"/>
  <c r="H70" i="6"/>
  <c r="K21" i="6"/>
  <c r="L21" i="6" s="1"/>
  <c r="F50" i="10" s="1"/>
  <c r="K56" i="6"/>
  <c r="L56" i="6" s="1"/>
  <c r="I52" i="10" s="1"/>
  <c r="G81" i="6"/>
  <c r="K45" i="6"/>
  <c r="L45" i="6" s="1"/>
  <c r="H52" i="10" s="1"/>
  <c r="K33" i="6"/>
  <c r="L33" i="6" s="1"/>
  <c r="G51" i="10" s="1"/>
  <c r="H15" i="6"/>
  <c r="I81" i="6"/>
  <c r="J81" i="6"/>
  <c r="K80" i="6"/>
  <c r="L80" i="6" s="1"/>
  <c r="K54" i="10" s="1"/>
  <c r="K76" i="6"/>
  <c r="L76" i="6" s="1"/>
  <c r="K50" i="10" s="1"/>
  <c r="J37" i="6"/>
  <c r="K64" i="6"/>
  <c r="L64" i="6" s="1"/>
  <c r="J49" i="10" s="1"/>
  <c r="I15" i="6"/>
  <c r="K10" i="6"/>
  <c r="L10" i="6" s="1"/>
  <c r="E50" i="10" s="1"/>
  <c r="G59" i="6"/>
  <c r="K79" i="6"/>
  <c r="L79" i="6" s="1"/>
  <c r="K53" i="10" s="1"/>
  <c r="K43" i="6"/>
  <c r="L43" i="6" s="1"/>
  <c r="H50" i="10" s="1"/>
  <c r="K36" i="6"/>
  <c r="L36" i="6" s="1"/>
  <c r="G54" i="10" s="1"/>
  <c r="K47" i="6"/>
  <c r="L47" i="6" s="1"/>
  <c r="H54" i="10" s="1"/>
  <c r="K68" i="6"/>
  <c r="L68" i="6" s="1"/>
  <c r="J53" i="10" s="1"/>
  <c r="K25" i="6"/>
  <c r="L25" i="6" s="1"/>
  <c r="F54" i="10" s="1"/>
  <c r="K24" i="6"/>
  <c r="L24" i="6" s="1"/>
  <c r="F53" i="10" s="1"/>
  <c r="J15" i="6"/>
  <c r="K13" i="6"/>
  <c r="L13" i="6" s="1"/>
  <c r="E53" i="10" s="1"/>
  <c r="K14" i="6"/>
  <c r="L14" i="6" s="1"/>
  <c r="E54" i="10" s="1"/>
  <c r="K58" i="6"/>
  <c r="L58" i="6" s="1"/>
  <c r="I54" i="10" s="1"/>
  <c r="K54" i="6"/>
  <c r="L54" i="6" s="1"/>
  <c r="I50" i="10" s="1"/>
  <c r="H59" i="6"/>
  <c r="I59" i="6"/>
  <c r="K55" i="6"/>
  <c r="L55" i="6" s="1"/>
  <c r="I51" i="10" s="1"/>
  <c r="K52" i="6"/>
  <c r="F59" i="6"/>
  <c r="F81" i="6"/>
  <c r="K74" i="6"/>
  <c r="K75" i="6"/>
  <c r="L75" i="6" s="1"/>
  <c r="K49" i="10" s="1"/>
  <c r="K31" i="6"/>
  <c r="L31" i="6" s="1"/>
  <c r="G49" i="10" s="1"/>
  <c r="G37" i="6"/>
  <c r="K32" i="6"/>
  <c r="L32" i="6" s="1"/>
  <c r="G50" i="10" s="1"/>
  <c r="I70" i="6"/>
  <c r="K66" i="6"/>
  <c r="L66" i="6" s="1"/>
  <c r="J51" i="10" s="1"/>
  <c r="K69" i="6"/>
  <c r="L69" i="6" s="1"/>
  <c r="J54" i="10" s="1"/>
  <c r="K20" i="6"/>
  <c r="L20" i="6" s="1"/>
  <c r="F49" i="10" s="1"/>
  <c r="F26" i="6"/>
  <c r="K19" i="6"/>
  <c r="J48" i="6"/>
  <c r="J59" i="6"/>
  <c r="F70" i="6"/>
  <c r="J70" i="6"/>
  <c r="K65" i="6"/>
  <c r="L65" i="6" s="1"/>
  <c r="J50" i="10" s="1"/>
  <c r="K23" i="6"/>
  <c r="L23" i="6" s="1"/>
  <c r="F52" i="10" s="1"/>
  <c r="K12" i="6"/>
  <c r="L12" i="6" s="1"/>
  <c r="E52" i="10" s="1"/>
  <c r="F15" i="7"/>
  <c r="K8" i="7"/>
  <c r="K30" i="6"/>
  <c r="F37" i="6"/>
  <c r="K53" i="6"/>
  <c r="L53" i="6" s="1"/>
  <c r="I49" i="10" s="1"/>
  <c r="H81" i="6"/>
  <c r="G26" i="6"/>
  <c r="H26" i="6"/>
  <c r="I26" i="6"/>
  <c r="K22" i="6"/>
  <c r="L22" i="6" s="1"/>
  <c r="F51" i="10" s="1"/>
  <c r="K11" i="6"/>
  <c r="L11" i="6" s="1"/>
  <c r="E51" i="10" s="1"/>
  <c r="K78" i="6"/>
  <c r="L78" i="6" s="1"/>
  <c r="K52" i="10" s="1"/>
  <c r="H37" i="6"/>
  <c r="J26" i="6"/>
  <c r="H48" i="6"/>
  <c r="G15" i="6"/>
  <c r="K9" i="6"/>
  <c r="L9" i="6" s="1"/>
  <c r="E49" i="10" s="1"/>
  <c r="K44" i="6"/>
  <c r="L44" i="6" s="1"/>
  <c r="H51" i="10" s="1"/>
  <c r="F48" i="6"/>
  <c r="K41" i="6"/>
  <c r="K57" i="6"/>
  <c r="L57" i="6" s="1"/>
  <c r="I53" i="10" s="1"/>
  <c r="K77" i="6"/>
  <c r="L77" i="6" s="1"/>
  <c r="K51" i="10" s="1"/>
  <c r="K35" i="6"/>
  <c r="L35" i="6" s="1"/>
  <c r="G53" i="10" s="1"/>
  <c r="K34" i="6"/>
  <c r="L34" i="6" s="1"/>
  <c r="G52" i="10" s="1"/>
  <c r="K67" i="6"/>
  <c r="L67" i="6" s="1"/>
  <c r="J52" i="10" s="1"/>
  <c r="G48" i="6"/>
  <c r="K8" i="6"/>
  <c r="F15" i="6"/>
  <c r="H26" i="5"/>
  <c r="K57" i="5"/>
  <c r="L57" i="5" s="1"/>
  <c r="I42" i="10" s="1"/>
  <c r="K54" i="5"/>
  <c r="L54" i="5" s="1"/>
  <c r="I39" i="10" s="1"/>
  <c r="K58" i="4"/>
  <c r="L58" i="4" s="1"/>
  <c r="I32" i="10" s="1"/>
  <c r="G37" i="5"/>
  <c r="G70" i="5"/>
  <c r="G48" i="5"/>
  <c r="K69" i="5"/>
  <c r="L69" i="5" s="1"/>
  <c r="J43" i="10" s="1"/>
  <c r="K56" i="4"/>
  <c r="L56" i="4" s="1"/>
  <c r="I30" i="10" s="1"/>
  <c r="I48" i="5"/>
  <c r="K23" i="5"/>
  <c r="L23" i="5" s="1"/>
  <c r="F41" i="10" s="1"/>
  <c r="I59" i="5"/>
  <c r="K53" i="4"/>
  <c r="L53" i="4" s="1"/>
  <c r="I27" i="10" s="1"/>
  <c r="K65" i="5"/>
  <c r="L65" i="5" s="1"/>
  <c r="J39" i="10" s="1"/>
  <c r="J81" i="5"/>
  <c r="F81" i="5"/>
  <c r="K79" i="5"/>
  <c r="L79" i="5" s="1"/>
  <c r="K42" i="10" s="1"/>
  <c r="K75" i="5"/>
  <c r="L75" i="5" s="1"/>
  <c r="K38" i="10" s="1"/>
  <c r="K45" i="5"/>
  <c r="L45" i="5" s="1"/>
  <c r="H41" i="10" s="1"/>
  <c r="K44" i="5"/>
  <c r="L44" i="5" s="1"/>
  <c r="H40" i="10" s="1"/>
  <c r="G15" i="5"/>
  <c r="H15" i="5"/>
  <c r="I15" i="5"/>
  <c r="K11" i="5"/>
  <c r="L11" i="5" s="1"/>
  <c r="E40" i="10" s="1"/>
  <c r="K8" i="5"/>
  <c r="F15" i="5"/>
  <c r="H37" i="5"/>
  <c r="J26" i="5"/>
  <c r="K25" i="5"/>
  <c r="L25" i="5" s="1"/>
  <c r="F43" i="10" s="1"/>
  <c r="G26" i="5"/>
  <c r="J70" i="5"/>
  <c r="K66" i="5"/>
  <c r="L66" i="5" s="1"/>
  <c r="J40" i="10" s="1"/>
  <c r="G59" i="5"/>
  <c r="H59" i="5"/>
  <c r="H48" i="5"/>
  <c r="J15" i="5"/>
  <c r="J37" i="5"/>
  <c r="K21" i="5"/>
  <c r="L21" i="5" s="1"/>
  <c r="F39" i="10" s="1"/>
  <c r="I70" i="5"/>
  <c r="K55" i="5"/>
  <c r="L55" i="5" s="1"/>
  <c r="I40" i="10" s="1"/>
  <c r="J48" i="5"/>
  <c r="K47" i="5"/>
  <c r="L47" i="5" s="1"/>
  <c r="H43" i="10" s="1"/>
  <c r="K14" i="5"/>
  <c r="L14" i="5" s="1"/>
  <c r="E43" i="10" s="1"/>
  <c r="K24" i="5"/>
  <c r="L24" i="5" s="1"/>
  <c r="F42" i="10" s="1"/>
  <c r="H70" i="5"/>
  <c r="F59" i="5"/>
  <c r="K52" i="5"/>
  <c r="K78" i="5"/>
  <c r="L78" i="5" s="1"/>
  <c r="K41" i="10" s="1"/>
  <c r="K74" i="5"/>
  <c r="K43" i="5"/>
  <c r="L43" i="5" s="1"/>
  <c r="H39" i="10" s="1"/>
  <c r="K10" i="5"/>
  <c r="L10" i="5" s="1"/>
  <c r="E39" i="10" s="1"/>
  <c r="K32" i="5"/>
  <c r="L32" i="5" s="1"/>
  <c r="G39" i="10" s="1"/>
  <c r="K36" i="5"/>
  <c r="L36" i="5" s="1"/>
  <c r="G43" i="10" s="1"/>
  <c r="K20" i="5"/>
  <c r="L20" i="5" s="1"/>
  <c r="F38" i="10" s="1"/>
  <c r="F26" i="5"/>
  <c r="K19" i="5"/>
  <c r="G81" i="5"/>
  <c r="H81" i="5"/>
  <c r="I81" i="5"/>
  <c r="K41" i="5"/>
  <c r="K46" i="5"/>
  <c r="L46" i="5" s="1"/>
  <c r="H42" i="10" s="1"/>
  <c r="K13" i="5"/>
  <c r="L13" i="5" s="1"/>
  <c r="E42" i="10" s="1"/>
  <c r="I37" i="5"/>
  <c r="K67" i="5"/>
  <c r="L67" i="5" s="1"/>
  <c r="J41" i="10" s="1"/>
  <c r="K58" i="5"/>
  <c r="L58" i="5" s="1"/>
  <c r="I43" i="10" s="1"/>
  <c r="F70" i="5"/>
  <c r="K63" i="5"/>
  <c r="K77" i="5"/>
  <c r="L77" i="5" s="1"/>
  <c r="K40" i="10" s="1"/>
  <c r="F48" i="5"/>
  <c r="K42" i="5"/>
  <c r="L42" i="5" s="1"/>
  <c r="H38" i="10" s="1"/>
  <c r="J59" i="5"/>
  <c r="K68" i="5"/>
  <c r="L68" i="5" s="1"/>
  <c r="J42" i="10" s="1"/>
  <c r="K80" i="5"/>
  <c r="L80" i="5" s="1"/>
  <c r="K43" i="10" s="1"/>
  <c r="K12" i="5"/>
  <c r="L12" i="5" s="1"/>
  <c r="E41" i="10" s="1"/>
  <c r="K35" i="5"/>
  <c r="L35" i="5" s="1"/>
  <c r="G42" i="10" s="1"/>
  <c r="K34" i="5"/>
  <c r="L34" i="5" s="1"/>
  <c r="G41" i="10" s="1"/>
  <c r="K64" i="5"/>
  <c r="L64" i="5" s="1"/>
  <c r="J38" i="10" s="1"/>
  <c r="K76" i="5"/>
  <c r="L76" i="5" s="1"/>
  <c r="K39" i="10" s="1"/>
  <c r="K9" i="5"/>
  <c r="L9" i="5" s="1"/>
  <c r="E38" i="10" s="1"/>
  <c r="K30" i="5"/>
  <c r="F37" i="5"/>
  <c r="K31" i="5"/>
  <c r="L31" i="5" s="1"/>
  <c r="G38" i="10" s="1"/>
  <c r="K33" i="5"/>
  <c r="L33" i="5" s="1"/>
  <c r="G40" i="10" s="1"/>
  <c r="I26" i="5"/>
  <c r="K22" i="5"/>
  <c r="L22" i="5" s="1"/>
  <c r="F40" i="10" s="1"/>
  <c r="K53" i="5"/>
  <c r="L53" i="5" s="1"/>
  <c r="I38" i="10" s="1"/>
  <c r="K56" i="5"/>
  <c r="L56" i="5" s="1"/>
  <c r="I41" i="10" s="1"/>
  <c r="K34" i="4"/>
  <c r="L34" i="4" s="1"/>
  <c r="G30" i="10" s="1"/>
  <c r="K57" i="4"/>
  <c r="L57" i="4" s="1"/>
  <c r="I31" i="10" s="1"/>
  <c r="K21" i="4"/>
  <c r="L21" i="4" s="1"/>
  <c r="F28" i="10" s="1"/>
  <c r="K64" i="4"/>
  <c r="L64" i="4" s="1"/>
  <c r="J27" i="10" s="1"/>
  <c r="K67" i="4"/>
  <c r="L67" i="4" s="1"/>
  <c r="J30" i="10" s="1"/>
  <c r="K54" i="4"/>
  <c r="L54" i="4" s="1"/>
  <c r="I28" i="10" s="1"/>
  <c r="J70" i="4"/>
  <c r="J37" i="4"/>
  <c r="I59" i="4"/>
  <c r="K69" i="4"/>
  <c r="L69" i="4" s="1"/>
  <c r="J32" i="10" s="1"/>
  <c r="K20" i="4"/>
  <c r="L20" i="4" s="1"/>
  <c r="F27" i="10" s="1"/>
  <c r="G26" i="4"/>
  <c r="I48" i="4"/>
  <c r="G48" i="4"/>
  <c r="H59" i="4"/>
  <c r="K44" i="4"/>
  <c r="L44" i="4" s="1"/>
  <c r="H29" i="10" s="1"/>
  <c r="K46" i="4"/>
  <c r="L46" i="4" s="1"/>
  <c r="H31" i="10" s="1"/>
  <c r="K42" i="4"/>
  <c r="L42" i="4" s="1"/>
  <c r="H27" i="10" s="1"/>
  <c r="K24" i="4"/>
  <c r="L24" i="4" s="1"/>
  <c r="F31" i="10" s="1"/>
  <c r="H70" i="4"/>
  <c r="I70" i="4"/>
  <c r="G70" i="4"/>
  <c r="H37" i="4"/>
  <c r="I37" i="4"/>
  <c r="G37" i="4"/>
  <c r="H48" i="4"/>
  <c r="G59" i="4"/>
  <c r="K65" i="4"/>
  <c r="L65" i="4" s="1"/>
  <c r="J28" i="10" s="1"/>
  <c r="H26" i="4"/>
  <c r="I26" i="4"/>
  <c r="K66" i="4"/>
  <c r="L66" i="4" s="1"/>
  <c r="J29" i="10" s="1"/>
  <c r="J48" i="4"/>
  <c r="K31" i="4"/>
  <c r="L31" i="4" s="1"/>
  <c r="G27" i="10" s="1"/>
  <c r="K55" i="4"/>
  <c r="L55" i="4" s="1"/>
  <c r="I29" i="10" s="1"/>
  <c r="K68" i="4"/>
  <c r="L68" i="4" s="1"/>
  <c r="J31" i="10" s="1"/>
  <c r="J59" i="4"/>
  <c r="K22" i="4"/>
  <c r="L22" i="4" s="1"/>
  <c r="F29" i="10" s="1"/>
  <c r="J26" i="4"/>
  <c r="K13" i="4"/>
  <c r="L13" i="4" s="1"/>
  <c r="E31" i="10" s="1"/>
  <c r="H15" i="4"/>
  <c r="J15" i="4"/>
  <c r="K45" i="4"/>
  <c r="L45" i="4" s="1"/>
  <c r="H30" i="10" s="1"/>
  <c r="I15" i="4"/>
  <c r="K23" i="4"/>
  <c r="L23" i="4" s="1"/>
  <c r="F30" i="10" s="1"/>
  <c r="K36" i="4"/>
  <c r="L36" i="4" s="1"/>
  <c r="G32" i="10" s="1"/>
  <c r="K43" i="4"/>
  <c r="L43" i="4" s="1"/>
  <c r="H28" i="10" s="1"/>
  <c r="K11" i="4"/>
  <c r="L11" i="4" s="1"/>
  <c r="E29" i="10" s="1"/>
  <c r="K32" i="4"/>
  <c r="L32" i="4" s="1"/>
  <c r="G28" i="10" s="1"/>
  <c r="K41" i="4"/>
  <c r="F48" i="4"/>
  <c r="K14" i="4"/>
  <c r="L14" i="4" s="1"/>
  <c r="E32" i="10" s="1"/>
  <c r="K25" i="4"/>
  <c r="L25" i="4" s="1"/>
  <c r="F32" i="10" s="1"/>
  <c r="K63" i="4"/>
  <c r="F70" i="4"/>
  <c r="G15" i="4"/>
  <c r="K10" i="4"/>
  <c r="L10" i="4" s="1"/>
  <c r="E28" i="10" s="1"/>
  <c r="K33" i="4"/>
  <c r="L33" i="4" s="1"/>
  <c r="G29" i="10" s="1"/>
  <c r="K52" i="4"/>
  <c r="F59" i="4"/>
  <c r="K35" i="4"/>
  <c r="L35" i="4" s="1"/>
  <c r="G31" i="10" s="1"/>
  <c r="K9" i="4"/>
  <c r="L9" i="4" s="1"/>
  <c r="E27" i="10" s="1"/>
  <c r="F26" i="4"/>
  <c r="K19" i="4"/>
  <c r="G26" i="3"/>
  <c r="K30" i="4"/>
  <c r="F37" i="4"/>
  <c r="K12" i="4"/>
  <c r="L12" i="4" s="1"/>
  <c r="E30" i="10" s="1"/>
  <c r="K58" i="3"/>
  <c r="L58" i="3" s="1"/>
  <c r="I21" i="10" s="1"/>
  <c r="K56" i="3"/>
  <c r="L56" i="3" s="1"/>
  <c r="I19" i="10" s="1"/>
  <c r="K54" i="3"/>
  <c r="L54" i="3" s="1"/>
  <c r="I17" i="10" s="1"/>
  <c r="G37" i="3"/>
  <c r="K44" i="3"/>
  <c r="L44" i="3" s="1"/>
  <c r="H18" i="10" s="1"/>
  <c r="H81" i="3"/>
  <c r="K35" i="3"/>
  <c r="L35" i="3" s="1"/>
  <c r="G20" i="10" s="1"/>
  <c r="K79" i="3"/>
  <c r="L79" i="3" s="1"/>
  <c r="K20" i="10" s="1"/>
  <c r="K57" i="3"/>
  <c r="L57" i="3" s="1"/>
  <c r="I20" i="10" s="1"/>
  <c r="K55" i="3"/>
  <c r="L55" i="3" s="1"/>
  <c r="I18" i="10" s="1"/>
  <c r="K53" i="3"/>
  <c r="L53" i="3" s="1"/>
  <c r="I16" i="10" s="1"/>
  <c r="H59" i="3"/>
  <c r="K46" i="3"/>
  <c r="L46" i="3" s="1"/>
  <c r="H20" i="10" s="1"/>
  <c r="I48" i="3"/>
  <c r="K8" i="4"/>
  <c r="F15" i="4"/>
  <c r="K23" i="3"/>
  <c r="L23" i="3" s="1"/>
  <c r="F19" i="10" s="1"/>
  <c r="H70" i="3"/>
  <c r="K34" i="3"/>
  <c r="L34" i="3" s="1"/>
  <c r="G19" i="10" s="1"/>
  <c r="J81" i="3"/>
  <c r="K52" i="3"/>
  <c r="F59" i="3"/>
  <c r="I59" i="3"/>
  <c r="K41" i="3"/>
  <c r="F48" i="3"/>
  <c r="K42" i="3"/>
  <c r="L42" i="3" s="1"/>
  <c r="H16" i="10" s="1"/>
  <c r="K24" i="3"/>
  <c r="L24" i="3" s="1"/>
  <c r="F20" i="10" s="1"/>
  <c r="K19" i="3"/>
  <c r="K67" i="3"/>
  <c r="L67" i="3" s="1"/>
  <c r="J19" i="10" s="1"/>
  <c r="K31" i="3"/>
  <c r="L31" i="3" s="1"/>
  <c r="G16" i="10" s="1"/>
  <c r="K36" i="3"/>
  <c r="L36" i="3" s="1"/>
  <c r="G21" i="10" s="1"/>
  <c r="K75" i="3"/>
  <c r="L75" i="3" s="1"/>
  <c r="K16" i="10" s="1"/>
  <c r="K47" i="3"/>
  <c r="L47" i="3" s="1"/>
  <c r="H21" i="10" s="1"/>
  <c r="K25" i="3"/>
  <c r="L25" i="3" s="1"/>
  <c r="F21" i="10" s="1"/>
  <c r="K66" i="3"/>
  <c r="L66" i="3" s="1"/>
  <c r="J18" i="10" s="1"/>
  <c r="I70" i="3"/>
  <c r="K10" i="3"/>
  <c r="L10" i="3" s="1"/>
  <c r="E17" i="10" s="1"/>
  <c r="K12" i="3"/>
  <c r="L12" i="3" s="1"/>
  <c r="E19" i="10" s="1"/>
  <c r="K74" i="3"/>
  <c r="F81" i="3"/>
  <c r="H48" i="3"/>
  <c r="K65" i="3"/>
  <c r="L65" i="3" s="1"/>
  <c r="J17" i="10" s="1"/>
  <c r="K63" i="3"/>
  <c r="F70" i="3"/>
  <c r="K14" i="3"/>
  <c r="L14" i="3" s="1"/>
  <c r="E21" i="10" s="1"/>
  <c r="K30" i="3"/>
  <c r="I81" i="3"/>
  <c r="K43" i="3"/>
  <c r="L43" i="3" s="1"/>
  <c r="H17" i="10" s="1"/>
  <c r="J70" i="3"/>
  <c r="K32" i="3"/>
  <c r="L32" i="3" s="1"/>
  <c r="G17" i="10" s="1"/>
  <c r="K78" i="3"/>
  <c r="L78" i="3" s="1"/>
  <c r="K19" i="10" s="1"/>
  <c r="G59" i="3"/>
  <c r="J59" i="3"/>
  <c r="K45" i="3"/>
  <c r="L45" i="3" s="1"/>
  <c r="H19" i="10" s="1"/>
  <c r="J48" i="3"/>
  <c r="K20" i="3"/>
  <c r="L20" i="3" s="1"/>
  <c r="F16" i="10" s="1"/>
  <c r="K76" i="3"/>
  <c r="L76" i="3" s="1"/>
  <c r="K17" i="10" s="1"/>
  <c r="K80" i="3"/>
  <c r="L80" i="3" s="1"/>
  <c r="K21" i="10" s="1"/>
  <c r="G48" i="3"/>
  <c r="K21" i="3"/>
  <c r="L21" i="3" s="1"/>
  <c r="F17" i="10" s="1"/>
  <c r="K68" i="3"/>
  <c r="L68" i="3" s="1"/>
  <c r="J20" i="10" s="1"/>
  <c r="K33" i="3"/>
  <c r="L33" i="3" s="1"/>
  <c r="G18" i="10" s="1"/>
  <c r="K77" i="3"/>
  <c r="L77" i="3" s="1"/>
  <c r="K18" i="10" s="1"/>
  <c r="G81" i="3"/>
  <c r="K22" i="3"/>
  <c r="L22" i="3" s="1"/>
  <c r="F18" i="10" s="1"/>
  <c r="K64" i="3"/>
  <c r="L64" i="3" s="1"/>
  <c r="J16" i="10" s="1"/>
  <c r="G70" i="3"/>
  <c r="K69" i="3"/>
  <c r="L69" i="3" s="1"/>
  <c r="J21" i="10" s="1"/>
  <c r="K8" i="3"/>
  <c r="K9" i="3"/>
  <c r="L9" i="3" s="1"/>
  <c r="E16" i="10" s="1"/>
  <c r="K11" i="3"/>
  <c r="L11" i="3" s="1"/>
  <c r="E18" i="10" s="1"/>
  <c r="K13" i="3"/>
  <c r="L13" i="3" s="1"/>
  <c r="E20" i="10" s="1"/>
  <c r="H15" i="3"/>
  <c r="I15" i="3"/>
  <c r="J15" i="3"/>
  <c r="G15" i="3"/>
  <c r="F15" i="3"/>
  <c r="I23" i="2"/>
  <c r="I26" i="3"/>
  <c r="H23" i="2"/>
  <c r="F37" i="3"/>
  <c r="J23" i="2"/>
  <c r="F26" i="3"/>
  <c r="J37" i="3"/>
  <c r="I37" i="3"/>
  <c r="H37" i="3"/>
  <c r="H26" i="3"/>
  <c r="G23" i="2"/>
  <c r="J26" i="3"/>
  <c r="F23" i="2"/>
  <c r="L169" i="9" l="1"/>
  <c r="S99" i="10" s="1"/>
  <c r="M158" i="9"/>
  <c r="K158" i="9"/>
  <c r="M169" i="9"/>
  <c r="L151" i="9"/>
  <c r="K169" i="9"/>
  <c r="K103" i="11"/>
  <c r="M103" i="11"/>
  <c r="K92" i="11"/>
  <c r="M92" i="11"/>
  <c r="K81" i="11"/>
  <c r="M81" i="11"/>
  <c r="K70" i="11"/>
  <c r="M70" i="11"/>
  <c r="M59" i="11"/>
  <c r="K59" i="11"/>
  <c r="L52" i="11"/>
  <c r="L59" i="11" s="1"/>
  <c r="M48" i="11"/>
  <c r="L48" i="11"/>
  <c r="K48" i="11"/>
  <c r="M37" i="11"/>
  <c r="L30" i="11"/>
  <c r="L37" i="11" s="1"/>
  <c r="K37" i="11"/>
  <c r="L26" i="11"/>
  <c r="M26" i="11"/>
  <c r="K26" i="11"/>
  <c r="L8" i="11"/>
  <c r="L15" i="11" s="1"/>
  <c r="K15" i="11"/>
  <c r="M15" i="11"/>
  <c r="L18" i="2"/>
  <c r="L22" i="2"/>
  <c r="L21" i="2"/>
  <c r="K114" i="9"/>
  <c r="L19" i="3"/>
  <c r="K26" i="3"/>
  <c r="L52" i="4"/>
  <c r="K59" i="4"/>
  <c r="L74" i="5"/>
  <c r="K81" i="5"/>
  <c r="L8" i="5"/>
  <c r="K15" i="5"/>
  <c r="L63" i="6"/>
  <c r="K70" i="6"/>
  <c r="L41" i="9"/>
  <c r="K48" i="9"/>
  <c r="L114" i="9"/>
  <c r="N99" i="10" s="1"/>
  <c r="N92" i="10"/>
  <c r="K147" i="9"/>
  <c r="L41" i="8"/>
  <c r="K48" i="8"/>
  <c r="L30" i="3"/>
  <c r="K37" i="3"/>
  <c r="L8" i="4"/>
  <c r="K15" i="4"/>
  <c r="L8" i="6"/>
  <c r="K15" i="6"/>
  <c r="L19" i="6"/>
  <c r="K26" i="6"/>
  <c r="L30" i="7"/>
  <c r="K37" i="7"/>
  <c r="J59" i="10"/>
  <c r="U59" i="10" s="1"/>
  <c r="L70" i="7"/>
  <c r="J66" i="10" s="1"/>
  <c r="U66" i="10" s="1"/>
  <c r="O92" i="10"/>
  <c r="L125" i="9"/>
  <c r="O99" i="10" s="1"/>
  <c r="K136" i="9"/>
  <c r="K125" i="9"/>
  <c r="K81" i="9"/>
  <c r="L74" i="3"/>
  <c r="K81" i="3"/>
  <c r="L52" i="3"/>
  <c r="K59" i="3"/>
  <c r="L19" i="4"/>
  <c r="K26" i="4"/>
  <c r="L41" i="6"/>
  <c r="K48" i="6"/>
  <c r="I70" i="10"/>
  <c r="L59" i="8"/>
  <c r="I77" i="10" s="1"/>
  <c r="L30" i="8"/>
  <c r="K37" i="8"/>
  <c r="L96" i="9"/>
  <c r="K103" i="9"/>
  <c r="K59" i="8"/>
  <c r="K92" i="9"/>
  <c r="L81" i="9"/>
  <c r="K99" i="10" s="1"/>
  <c r="K92" i="10"/>
  <c r="L63" i="4"/>
  <c r="K70" i="4"/>
  <c r="L63" i="5"/>
  <c r="K70" i="5"/>
  <c r="L52" i="5"/>
  <c r="K59" i="5"/>
  <c r="L41" i="7"/>
  <c r="K48" i="7"/>
  <c r="L8" i="9"/>
  <c r="K15" i="9"/>
  <c r="K70" i="7"/>
  <c r="Q92" i="10"/>
  <c r="L147" i="9"/>
  <c r="Q99" i="10" s="1"/>
  <c r="L41" i="3"/>
  <c r="K48" i="3"/>
  <c r="L63" i="3"/>
  <c r="K70" i="3"/>
  <c r="L30" i="4"/>
  <c r="K37" i="4"/>
  <c r="L30" i="5"/>
  <c r="K37" i="5"/>
  <c r="L41" i="5"/>
  <c r="K48" i="5"/>
  <c r="L30" i="6"/>
  <c r="K37" i="6"/>
  <c r="L74" i="6"/>
  <c r="K81" i="6"/>
  <c r="L19" i="8"/>
  <c r="K26" i="8"/>
  <c r="L52" i="9"/>
  <c r="K59" i="9"/>
  <c r="L136" i="9"/>
  <c r="P99" i="10" s="1"/>
  <c r="P92" i="10"/>
  <c r="K70" i="9"/>
  <c r="L41" i="4"/>
  <c r="K48" i="4"/>
  <c r="L19" i="5"/>
  <c r="K26" i="5"/>
  <c r="L8" i="7"/>
  <c r="K15" i="7"/>
  <c r="L19" i="7"/>
  <c r="K26" i="7"/>
  <c r="L19" i="9"/>
  <c r="K26" i="9"/>
  <c r="L52" i="6"/>
  <c r="K59" i="6"/>
  <c r="L8" i="3"/>
  <c r="K15" i="3"/>
  <c r="L52" i="7"/>
  <c r="K59" i="7"/>
  <c r="L8" i="8"/>
  <c r="K15" i="8"/>
  <c r="L70" i="9"/>
  <c r="J99" i="10" s="1"/>
  <c r="J92" i="10"/>
  <c r="L30" i="9"/>
  <c r="K37" i="9"/>
  <c r="L92" i="9"/>
  <c r="L99" i="10" s="1"/>
  <c r="L92" i="10"/>
  <c r="K23" i="2"/>
  <c r="L23" i="2" s="1"/>
  <c r="M70" i="9"/>
  <c r="M48" i="9"/>
  <c r="M103" i="9"/>
  <c r="M37" i="9"/>
  <c r="M26" i="9"/>
  <c r="M81" i="9"/>
  <c r="M92" i="9"/>
  <c r="M147" i="9"/>
  <c r="M125" i="9"/>
  <c r="M15" i="9"/>
  <c r="M114" i="9"/>
  <c r="M136" i="9"/>
  <c r="M59" i="9"/>
  <c r="M48" i="8"/>
  <c r="M37" i="8"/>
  <c r="M26" i="8"/>
  <c r="M15" i="8"/>
  <c r="M59" i="8"/>
  <c r="M26" i="7"/>
  <c r="M48" i="7"/>
  <c r="M59" i="7"/>
  <c r="M37" i="7"/>
  <c r="M70" i="7"/>
  <c r="M15" i="7"/>
  <c r="M70" i="6"/>
  <c r="M81" i="6"/>
  <c r="M26" i="6"/>
  <c r="M15" i="6"/>
  <c r="M59" i="6"/>
  <c r="M48" i="6"/>
  <c r="M37" i="6"/>
  <c r="M48" i="5"/>
  <c r="M70" i="5"/>
  <c r="M37" i="5"/>
  <c r="M59" i="5"/>
  <c r="M15" i="5"/>
  <c r="M26" i="5"/>
  <c r="M81" i="5"/>
  <c r="M37" i="4"/>
  <c r="M59" i="4"/>
  <c r="M26" i="4"/>
  <c r="M48" i="4"/>
  <c r="M70" i="4"/>
  <c r="M15" i="4"/>
  <c r="M81" i="3"/>
  <c r="M70" i="3"/>
  <c r="M48" i="3"/>
  <c r="M59" i="3"/>
  <c r="M26" i="3"/>
  <c r="M15" i="3"/>
  <c r="M37" i="3"/>
  <c r="F12" i="2"/>
  <c r="L103" i="11" l="1"/>
  <c r="M88" i="10" s="1"/>
  <c r="M81" i="10"/>
  <c r="L92" i="11"/>
  <c r="L88" i="10" s="1"/>
  <c r="L81" i="10"/>
  <c r="L81" i="11"/>
  <c r="K88" i="10" s="1"/>
  <c r="K81" i="10"/>
  <c r="L70" i="11"/>
  <c r="J88" i="10" s="1"/>
  <c r="J81" i="10"/>
  <c r="L158" i="9"/>
  <c r="R99" i="10" s="1"/>
  <c r="R92" i="10"/>
  <c r="U92" i="10"/>
  <c r="L70" i="4"/>
  <c r="J33" i="10" s="1"/>
  <c r="J26" i="10"/>
  <c r="I15" i="10"/>
  <c r="L59" i="3"/>
  <c r="I22" i="10" s="1"/>
  <c r="J48" i="10"/>
  <c r="U48" i="10" s="1"/>
  <c r="L70" i="6"/>
  <c r="J55" i="10" s="1"/>
  <c r="U55" i="10" s="1"/>
  <c r="E70" i="10"/>
  <c r="L15" i="8"/>
  <c r="E77" i="10" s="1"/>
  <c r="F37" i="10"/>
  <c r="L26" i="5"/>
  <c r="F44" i="10" s="1"/>
  <c r="F70" i="10"/>
  <c r="L26" i="8"/>
  <c r="F77" i="10" s="1"/>
  <c r="G37" i="10"/>
  <c r="L37" i="5"/>
  <c r="G44" i="10" s="1"/>
  <c r="E26" i="10"/>
  <c r="L15" i="4"/>
  <c r="E33" i="10" s="1"/>
  <c r="H70" i="10"/>
  <c r="L48" i="8"/>
  <c r="H77" i="10" s="1"/>
  <c r="E15" i="10"/>
  <c r="L15" i="3"/>
  <c r="E22" i="10" s="1"/>
  <c r="G59" i="10"/>
  <c r="L37" i="7"/>
  <c r="G66" i="10" s="1"/>
  <c r="H59" i="10"/>
  <c r="L48" i="7"/>
  <c r="H66" i="10" s="1"/>
  <c r="K15" i="10"/>
  <c r="L81" i="3"/>
  <c r="K22" i="10" s="1"/>
  <c r="E37" i="10"/>
  <c r="L15" i="5"/>
  <c r="E44" i="10" s="1"/>
  <c r="K37" i="10"/>
  <c r="L81" i="5"/>
  <c r="K44" i="10" s="1"/>
  <c r="E48" i="10"/>
  <c r="L15" i="6"/>
  <c r="E55" i="10" s="1"/>
  <c r="L37" i="9"/>
  <c r="G99" i="10" s="1"/>
  <c r="G92" i="10"/>
  <c r="I59" i="10"/>
  <c r="L59" i="7"/>
  <c r="I66" i="10" s="1"/>
  <c r="I48" i="10"/>
  <c r="L59" i="6"/>
  <c r="I55" i="10" s="1"/>
  <c r="F59" i="10"/>
  <c r="L26" i="7"/>
  <c r="F66" i="10" s="1"/>
  <c r="E59" i="10"/>
  <c r="L15" i="7"/>
  <c r="E66" i="10" s="1"/>
  <c r="L48" i="4"/>
  <c r="H33" i="10" s="1"/>
  <c r="H26" i="10"/>
  <c r="I92" i="10"/>
  <c r="L59" i="9"/>
  <c r="I99" i="10" s="1"/>
  <c r="K48" i="10"/>
  <c r="L81" i="6"/>
  <c r="K55" i="10" s="1"/>
  <c r="J15" i="10"/>
  <c r="L70" i="3"/>
  <c r="J22" i="10" s="1"/>
  <c r="G15" i="10"/>
  <c r="L37" i="3"/>
  <c r="G22" i="10" s="1"/>
  <c r="I37" i="10"/>
  <c r="L59" i="5"/>
  <c r="I44" i="10" s="1"/>
  <c r="G70" i="10"/>
  <c r="L37" i="8"/>
  <c r="G77" i="10" s="1"/>
  <c r="H48" i="10"/>
  <c r="L48" i="6"/>
  <c r="H55" i="10" s="1"/>
  <c r="I26" i="10"/>
  <c r="L59" i="4"/>
  <c r="I33" i="10" s="1"/>
  <c r="G48" i="10"/>
  <c r="L37" i="6"/>
  <c r="G55" i="10" s="1"/>
  <c r="L37" i="4"/>
  <c r="G33" i="10" s="1"/>
  <c r="G26" i="10"/>
  <c r="H15" i="10"/>
  <c r="L48" i="3"/>
  <c r="H22" i="10" s="1"/>
  <c r="F48" i="10"/>
  <c r="L26" i="6"/>
  <c r="F55" i="10" s="1"/>
  <c r="L26" i="9"/>
  <c r="F99" i="10" s="1"/>
  <c r="F92" i="10"/>
  <c r="H37" i="10"/>
  <c r="L48" i="5"/>
  <c r="H44" i="10" s="1"/>
  <c r="L15" i="9"/>
  <c r="E99" i="10" s="1"/>
  <c r="E92" i="10"/>
  <c r="J37" i="10"/>
  <c r="L70" i="5"/>
  <c r="J44" i="10" s="1"/>
  <c r="L103" i="9"/>
  <c r="M99" i="10" s="1"/>
  <c r="M92" i="10"/>
  <c r="L26" i="4"/>
  <c r="F33" i="10" s="1"/>
  <c r="F26" i="10"/>
  <c r="L48" i="9"/>
  <c r="H99" i="10" s="1"/>
  <c r="H92" i="10"/>
  <c r="L26" i="3"/>
  <c r="F22" i="10" s="1"/>
  <c r="F15" i="10"/>
  <c r="U81" i="10" l="1"/>
  <c r="U88" i="10"/>
  <c r="U99" i="10"/>
</calcChain>
</file>

<file path=xl/sharedStrings.xml><?xml version="1.0" encoding="utf-8"?>
<sst xmlns="http://schemas.openxmlformats.org/spreadsheetml/2006/main" count="3014" uniqueCount="235">
  <si>
    <t>Carimbo de data/hora</t>
  </si>
  <si>
    <t>1.1. Área de Concentração</t>
  </si>
  <si>
    <t>2.2.1.	Dimensões do espaço físico:</t>
  </si>
  <si>
    <t>2.2.2.	Mobiliário:</t>
  </si>
  <si>
    <t>2.2.3.	Ventilação/conforto térmico:</t>
  </si>
  <si>
    <t>2.2.4.	Acústica:</t>
  </si>
  <si>
    <t>2.2.5.	Iluminação:</t>
  </si>
  <si>
    <t>2.2.6.	Limpeza e manutenção do ambiente:</t>
  </si>
  <si>
    <t>2.3.1.	Dimensões do espaço físico:</t>
  </si>
  <si>
    <t>2.3.2.	Mobiliário:</t>
  </si>
  <si>
    <t>2.3.3.	Ventilação/conforto térmico:</t>
  </si>
  <si>
    <t>2.3.4.	Acústica:</t>
  </si>
  <si>
    <t>2.3.5.	Iluminação:</t>
  </si>
  <si>
    <t>2.3.6.	Limpeza e manutenção do ambiente:</t>
  </si>
  <si>
    <t>2.3.7.	Manutenção dos equipamentos:</t>
  </si>
  <si>
    <t>2.4.1.	Instalações físicas:</t>
  </si>
  <si>
    <t>2.4.2.	Acervo de livros do seu curso:</t>
  </si>
  <si>
    <t>2.4.3.	Ventilação/conforto térmico:</t>
  </si>
  <si>
    <t>2.4.4.	Acústica:</t>
  </si>
  <si>
    <t>2.4.5.	Horário de atendimento:</t>
  </si>
  <si>
    <t>2.4.6.	Iluminação:</t>
  </si>
  <si>
    <t>2.4.7.	Limpeza e manutenção do ambiente:</t>
  </si>
  <si>
    <t>2.5.1.	Área de convivência:</t>
  </si>
  <si>
    <t>2.5.2.	Sinalização dos setores:</t>
  </si>
  <si>
    <t>2.5.3.	Iluminação:</t>
  </si>
  <si>
    <t>2.5.4.	Estacionamento:</t>
  </si>
  <si>
    <t>2.5.5.	Segurança:</t>
  </si>
  <si>
    <t>2.5.6.	Instalações sanitárias:</t>
  </si>
  <si>
    <t>Tecnologia Ambiental e Recursos Hídricos, com ênfase em Tecnologia Ambiental</t>
  </si>
  <si>
    <t>Alto</t>
  </si>
  <si>
    <t>Muito bom</t>
  </si>
  <si>
    <t>Bom</t>
  </si>
  <si>
    <t>Regular</t>
  </si>
  <si>
    <t>Desconheço</t>
  </si>
  <si>
    <t>Geotecnia</t>
  </si>
  <si>
    <t>Altíssimo</t>
  </si>
  <si>
    <t>Fraco</t>
  </si>
  <si>
    <t>Simulação e Gerenciamento de Reservatórios de Petróleo</t>
  </si>
  <si>
    <t>Transportes e Gestão das Infraestruturas Urbanas</t>
  </si>
  <si>
    <t>Estruturas, com ênfase em Construção Civil</t>
  </si>
  <si>
    <t>Estruturas</t>
  </si>
  <si>
    <t>Médio</t>
  </si>
  <si>
    <t>Tecnologia Ambiental e Recursos Hídricos, com ênfase em Recursos Hídricos</t>
  </si>
  <si>
    <t>Baixo</t>
  </si>
  <si>
    <t>Área de Concentração</t>
  </si>
  <si>
    <t>Nº.</t>
  </si>
  <si>
    <t>Quant.</t>
  </si>
  <si>
    <t>Baixíssimo</t>
  </si>
  <si>
    <t>Muito Bom</t>
  </si>
  <si>
    <t>2.2.1. Dimensões do espaço físico:</t>
  </si>
  <si>
    <t>2.2.2. Mobiliário:</t>
  </si>
  <si>
    <t>2.2.3. Ventilação/conforto térmico:</t>
  </si>
  <si>
    <t>2.2.4. Acústica:</t>
  </si>
  <si>
    <t>2.2.5. Iluminação:</t>
  </si>
  <si>
    <t>2.2.6. Limpeza e manutenção do ambiente:</t>
  </si>
  <si>
    <t>Soma</t>
  </si>
  <si>
    <t>Média</t>
  </si>
  <si>
    <t>2.3.1. Dimensões do espaço físico:</t>
  </si>
  <si>
    <t>2.3.2. Mobiliário:</t>
  </si>
  <si>
    <t>2.3.3. Ventilação/conforto térmico:</t>
  </si>
  <si>
    <t>2.3.4. Acústica:</t>
  </si>
  <si>
    <t>2.3.5. Iluminação:</t>
  </si>
  <si>
    <t>2.3.6. Limpeza e manutenção do ambiente:</t>
  </si>
  <si>
    <t>2.3.7. Manutenção dos equipamentos:</t>
  </si>
  <si>
    <t>2.4.1. Instalações físicas:</t>
  </si>
  <si>
    <t>2.4.2. Acervo de livros do seu curso:</t>
  </si>
  <si>
    <t>2.4.3. Ventilação/conforto térmico:</t>
  </si>
  <si>
    <t>2.4.4. Acústica:</t>
  </si>
  <si>
    <t>2.4.5. Horário de atendimento:</t>
  </si>
  <si>
    <t>2.4.6. Iluminação:</t>
  </si>
  <si>
    <t>2.4.7. Limpeza e manutenção do ambiente:</t>
  </si>
  <si>
    <t>2.5.1. Área de convivência:</t>
  </si>
  <si>
    <t>2.5.2. Sinalização dos setores:</t>
  </si>
  <si>
    <t>2.5.3. Iluminação:</t>
  </si>
  <si>
    <t>2.5.4. Estacionamento:</t>
  </si>
  <si>
    <t>2.5.5. Segurança:</t>
  </si>
  <si>
    <t>2.5.6. Instalações sanitárias:</t>
  </si>
  <si>
    <t>PARTE 1 – INFORMAÇÕES GERAIS</t>
  </si>
  <si>
    <t>2.3. AVALIAÇÃO DA INFRAESTRUTURA DOS LABORATÓRIOS - Como você avalia os laboratórios:</t>
  </si>
  <si>
    <t>2.4. AVALIAÇÃO DAS BIBLIOTECAS - Como você avalia as bibliotecas:</t>
  </si>
  <si>
    <t>2.5. AVALIAÇÃO DO ESPAÇO DO PROGRAMA - Como você avalia o ambiente interno do PPGEC:</t>
  </si>
  <si>
    <t>2.1.1</t>
  </si>
  <si>
    <t>2.1.2</t>
  </si>
  <si>
    <t>2.1.3</t>
  </si>
  <si>
    <t>2.1.4</t>
  </si>
  <si>
    <t>2.1.5</t>
  </si>
  <si>
    <t>2.1.6</t>
  </si>
  <si>
    <t>2.1.7</t>
  </si>
  <si>
    <t>2.2.1</t>
  </si>
  <si>
    <t>2.2.2</t>
  </si>
  <si>
    <t>2.2.3</t>
  </si>
  <si>
    <t>2.2.4</t>
  </si>
  <si>
    <t>2.2.5</t>
  </si>
  <si>
    <t>2.2.6</t>
  </si>
  <si>
    <t>2.3.1</t>
  </si>
  <si>
    <t>2.3.2</t>
  </si>
  <si>
    <t>2.3.3</t>
  </si>
  <si>
    <t>2.3.4</t>
  </si>
  <si>
    <t>2.3.5</t>
  </si>
  <si>
    <t>2.3.6</t>
  </si>
  <si>
    <t>2.3.7</t>
  </si>
  <si>
    <t>2.4.1</t>
  </si>
  <si>
    <t>2.4.2</t>
  </si>
  <si>
    <t>2.4.3</t>
  </si>
  <si>
    <t>2.4.4</t>
  </si>
  <si>
    <t>2.4.5</t>
  </si>
  <si>
    <t>2.4.6</t>
  </si>
  <si>
    <t>2.4.7</t>
  </si>
  <si>
    <t>2.5.1</t>
  </si>
  <si>
    <t>2.5.2</t>
  </si>
  <si>
    <t>2.5.3</t>
  </si>
  <si>
    <t>2.5.4</t>
  </si>
  <si>
    <t>2.5.5</t>
  </si>
  <si>
    <t>2.5.6</t>
  </si>
  <si>
    <t>2.6.1</t>
  </si>
  <si>
    <t>2.6.2</t>
  </si>
  <si>
    <t>2.6.3</t>
  </si>
  <si>
    <t>2.6.4</t>
  </si>
  <si>
    <t>2.6.5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</si>
  <si>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</si>
  <si>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</si>
  <si>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</si>
  <si>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</si>
  <si>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</si>
  <si>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</si>
  <si>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</si>
  <si>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</si>
  <si>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</si>
  <si>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</si>
  <si>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</si>
  <si>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</si>
  <si>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</si>
  <si>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1.2. Como você avalia o nível de dificuldade de publicação em periódicos da sua área?</t>
  </si>
  <si>
    <t>1.2.	Como você avalia o nível de dificuldade de publicação em periódicos da sua área?</t>
  </si>
  <si>
    <t>2.1. ASPECTOS ACADÊMICOS E ADMINISTRATIVOS - Como você avalia o PPGEC com relação a:</t>
  </si>
  <si>
    <t>PARTE 2 - DOCENTE AVALIANDO A INSTITUIÇÃO</t>
  </si>
  <si>
    <t>2.1.1. Estrutura administrativa:</t>
  </si>
  <si>
    <t>2.1.2. Missão, visão e valores:</t>
  </si>
  <si>
    <t>2.1.3. Normas acadêmicas e regulamentos:</t>
  </si>
  <si>
    <t>2.1.4. Planejamento institucional:</t>
  </si>
  <si>
    <t>2.1.5. Objetivos e metas:</t>
  </si>
  <si>
    <t>2.1.6. Atuação do colegiado:</t>
  </si>
  <si>
    <t>2.1.7. Condições oferecidas para ensino, pesquisa e extensão:</t>
  </si>
  <si>
    <t>2.1.1.	Estrutura administrativa:</t>
  </si>
  <si>
    <t>2.1.2.	Missão, visão e valores:</t>
  </si>
  <si>
    <t>2.1.3.	Normas acadêmicas e regulamentos:</t>
  </si>
  <si>
    <t>2.1.4.	Planejamento institucional:</t>
  </si>
  <si>
    <t>2.1.5.	Objetivos e metas:</t>
  </si>
  <si>
    <t>2.1.6.	Atuação do colegiado:</t>
  </si>
  <si>
    <t>2.1.7.	Condições oferecidas para ensino, pesquisa e extensão:</t>
  </si>
  <si>
    <t>2.2. AVALIAÇÃO DA INFRAESTRUTURA DE SALAS DE AULA - Como você avalia as salas de aula do PPGEC com relação a:</t>
  </si>
  <si>
    <t>2.7.9. Youtube do PPGEC:</t>
  </si>
  <si>
    <t>2.7.8. Facebook do PPGEC:</t>
  </si>
  <si>
    <t>2.7.7. Twitter do PPGEC:</t>
  </si>
  <si>
    <t>2.7.6. Instagram do PPGEC:</t>
  </si>
  <si>
    <t>2.7.5. Homepage do PPGEC:</t>
  </si>
  <si>
    <t>2.7.4. Atendimento na Reitoria e/ou na Pró-Reitoria:</t>
  </si>
  <si>
    <t>2.7.3. Atendimento na biblioteca:</t>
  </si>
  <si>
    <t>2.7.2. Atuação da secretaria:</t>
  </si>
  <si>
    <t>2.7.1. Atuação da Coordenadoria:</t>
  </si>
  <si>
    <t>2.7. AVALIAÇÃO DOS SETORES TÉCNICOS-ADMINISTRATIVO - Como você avalia o setor técnico-administrativo do PPGEC:</t>
  </si>
  <si>
    <t>2.7.1.	Atuação da Coordenadoria:</t>
  </si>
  <si>
    <t>2.7.2.	Atuação da secretaria:</t>
  </si>
  <si>
    <t>2.7.3.	Atendimento na biblioteca:</t>
  </si>
  <si>
    <t>2.7.4.	Atendimento na Reitoria e/ou na Pró-Reitoria:</t>
  </si>
  <si>
    <t>2.7.5.	Homepage do PPGEC:</t>
  </si>
  <si>
    <t>2.7.6.	Instagram do PPGEC:</t>
  </si>
  <si>
    <t>2.7.7.	Twitter do PPGEC:</t>
  </si>
  <si>
    <t>2.7.8.	Facebook do PPGEC:</t>
  </si>
  <si>
    <t>2.7.9.	Youtube do PPGEC:</t>
  </si>
  <si>
    <t>2.6.1.	Projeto pedagógico do curso:</t>
  </si>
  <si>
    <t>2.6.2.	Estrutura curricular do curso:</t>
  </si>
  <si>
    <t>2.6.3.	Atendimento às exigências do mercado de trabalho:</t>
  </si>
  <si>
    <t>2.6.4.	Existência de cooperação entre docentes:</t>
  </si>
  <si>
    <t>2.6.5.	Participação de docentes em projetos de pesquisa conjuntos:</t>
  </si>
  <si>
    <t>2.6.5. Participação de docentes em projetos de pesquisa conjuntos:</t>
  </si>
  <si>
    <t>2.6.4. Existência de cooperação entre docentes:</t>
  </si>
  <si>
    <t>2.6.3. Atendimento às exigências do mercado de trabalho:</t>
  </si>
  <si>
    <t>2.6.2. Estrutura curricular do curso:</t>
  </si>
  <si>
    <t>2.6.1. Projeto pedagógico do curso:</t>
  </si>
  <si>
    <t>2.6. AVALIAÇÃO DO ENSINO, PESQUISA E EXTENSÃO - Como você avalia as condições de ensino, pesquisa e extensão oferecidas pelo PPGEC com relação a:</t>
  </si>
  <si>
    <t>PARTE 3 - AUTOAVALIAÇÃO DOCENTE</t>
  </si>
  <si>
    <t>3.1. DESEMPENHO ACADÊMICO – De uma maneira geral, como você se autoavalia como docente do PPGEC:</t>
  </si>
  <si>
    <t>3.1.1. Estabelecimento de relação teoria/prática nas suas disciplinas:</t>
  </si>
  <si>
    <t>3.1.2. Utilização de metodologia adequada ao conteúdo nas aulas:</t>
  </si>
  <si>
    <t>3.1.3. Redefinição dos métodos de ensino com base na avaliação dos alunos:</t>
  </si>
  <si>
    <t>3.1.4. Inovação a cada ano para o desenvolvimento das suas disciplinas:</t>
  </si>
  <si>
    <t>3.1.5. Adoção de livros e artigos científicos para uso em aula:</t>
  </si>
  <si>
    <t>3.1.6. Participação em cursos, seminários e/ou palestras:</t>
  </si>
  <si>
    <t>3.1.7. Produção e publicação de artigos em periódicos indexados (estrato A do Qualis):</t>
  </si>
  <si>
    <t>3.1.8. Disponibilidade para atendimento aos alunos fora da sala de aula:</t>
  </si>
  <si>
    <t>3.1.9. Incentivo aos alunos para complementação da sua formação acadêmica:</t>
  </si>
  <si>
    <t>3.1.10. Assiduidade:</t>
  </si>
  <si>
    <t>3.1.11. Pontualidade:</t>
  </si>
  <si>
    <t>3.1.12. Relação interpessoal (convivência) com os alunos:</t>
  </si>
  <si>
    <t>3.1.13. Planejamento e avaliação constante das disciplinas que ministra:</t>
  </si>
  <si>
    <t>3.1.14. Seu desempenho geral no curso:</t>
  </si>
  <si>
    <t>3.1.15. Sua contribuição ao PPGEC:</t>
  </si>
  <si>
    <t>3.1.1.	Estabelecimento de relação teoria/prática nas suas disciplinas:</t>
  </si>
  <si>
    <t>3.1.2.	Utilização de metodologia adequada ao conteúdo nas aulas:</t>
  </si>
  <si>
    <t>3.1.3.	Redefinição dos métodos de ensino com base na avaliação dos alunos:</t>
  </si>
  <si>
    <t>3.1.4.	Inovação a cada ano para o desenvolvimento das suas disciplinas:</t>
  </si>
  <si>
    <t>3.1.5.	Adoção de livros e artigos científicos para uso em aula:</t>
  </si>
  <si>
    <t>3.1.6.	Participação em cursos, seminários e/ou palestras:</t>
  </si>
  <si>
    <t>3.1.7.	Produção e publicação de artigos em periódicos indexados (estrato A do Qualis):</t>
  </si>
  <si>
    <t>3.1.8.	Disponibilidade para atendimento aos alunos fora da sala de aula:</t>
  </si>
  <si>
    <t>3.1.9.	Incentivo aos alunos para complementação da sua formação acadêmica:</t>
  </si>
  <si>
    <t>3.1.10.	Assiduidade:</t>
  </si>
  <si>
    <t>3.1.11.	Pontualidade:</t>
  </si>
  <si>
    <t>3.1.12.	Relação interpessoal (convivência) com os alunos:</t>
  </si>
  <si>
    <t>3.1.13.	Planejamento e avaliação constante das disciplinas que ministra:</t>
  </si>
  <si>
    <t>3.1.14.	Seu desempenho geral no curso:</t>
  </si>
  <si>
    <t>3.1.15.	Sua contribuição ao PPGEC:</t>
  </si>
  <si>
    <t>3.1.14</t>
  </si>
  <si>
    <t>3.1.15</t>
  </si>
  <si>
    <t>2.7.1</t>
  </si>
  <si>
    <t>2.7.2</t>
  </si>
  <si>
    <t>2.7.3</t>
  </si>
  <si>
    <t>2.7.4</t>
  </si>
  <si>
    <t>2.7.5</t>
  </si>
  <si>
    <t>2.7.6</t>
  </si>
  <si>
    <t>2.7.7</t>
  </si>
  <si>
    <t>2.7.8</t>
  </si>
  <si>
    <t>2.7.9</t>
  </si>
  <si>
    <t>De 0 a 10, como você avalia o nível de dificuldade de publicação em periódicos da sua área, sendo 0 entendido como "muito fácil" e 10 como "muito difícil"?</t>
  </si>
  <si>
    <t>PARTE 2.1 - ASPECTOS ACADÊMICOS E ADMINISTRATIVOS</t>
  </si>
  <si>
    <t>Docentes Respondentes</t>
  </si>
  <si>
    <t>Nota Média por Área</t>
  </si>
  <si>
    <t>PARTE 2.2 - AVALIAÇÃO DA INFRAESTRUTURA DE SALAS DE AULA</t>
  </si>
  <si>
    <t>PARTE 2.3 - AVALIAÇÃO DA INFRAESTRUTURA DOS LABORATÓRIOS</t>
  </si>
  <si>
    <t>PARTE 2.4 - AVALIAÇÃO DAS BIBLIOTECAS</t>
  </si>
  <si>
    <t>PARTE 2.5 - AVALIAÇÃO DO ESPAÇO DO PROGRAMA</t>
  </si>
  <si>
    <t>PARTE 2.6 - AVALIAÇÃO DO ENSINO, PESQUISA E EXTENSÃO</t>
  </si>
  <si>
    <t>PARTE 2.7 - AVALIAÇÃO DOS SETORES TÉCNICOS-ADMINISTRATIVO</t>
  </si>
  <si>
    <t>PARTE 3 - DESEMPENHO ACADÊMICO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</si>
</sst>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8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/>
    <xf numFmtId="0" fontId="3" fillId="2" borderId="0" xfId="0" applyFont="1" applyFill="1" applyAlignment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/>
    <xf numFmtId="0" fontId="5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/>
    <xf numFmtId="0" fontId="4" fillId="0" borderId="1" xfId="0" applyFont="1" applyBorder="1" applyAlignme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64" fontId="1" fillId="0" borderId="0" xfId="0" applyNumberFormat="1" applyFont="1"/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ont="1" applyFill="1" applyAlignment="1"/>
    <xf numFmtId="0" fontId="3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5" fillId="5" borderId="4" xfId="0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Y28"/>
  <sheetViews>
    <sheetView workbookViewId="0">
      <pane ySplit="1" topLeftCell="A2" activePane="bottomLeft" state="frozen"/>
      <selection pane="bottomLeft" activeCell="DY1" sqref="DY1:DY1048576"/>
    </sheetView>
  </sheetViews>
  <sheetFormatPr defaultColWidth="14.42578125" defaultRowHeight="15.75" customHeight="1" x14ac:dyDescent="0.2"/>
  <cols>
    <col min="1" max="2" width="21.5703125" customWidth="1"/>
    <col min="3" max="3" width="21.5703125" hidden="1" customWidth="1"/>
    <col min="4" max="4" width="21.5703125" customWidth="1"/>
    <col min="5" max="5" width="21.5703125" hidden="1" customWidth="1"/>
    <col min="6" max="6" width="21.5703125" style="34" customWidth="1"/>
    <col min="7" max="7" width="21.5703125" style="34" hidden="1" customWidth="1"/>
    <col min="8" max="8" width="21.5703125" customWidth="1"/>
    <col min="9" max="9" width="21.5703125" hidden="1" customWidth="1"/>
    <col min="10" max="10" width="21.5703125" customWidth="1"/>
    <col min="11" max="11" width="21.5703125" hidden="1" customWidth="1"/>
    <col min="12" max="12" width="21.5703125" customWidth="1"/>
    <col min="13" max="13" width="21.5703125" hidden="1" customWidth="1"/>
    <col min="14" max="14" width="21.5703125" customWidth="1"/>
    <col min="15" max="15" width="21.5703125" hidden="1" customWidth="1"/>
    <col min="16" max="16" width="21.5703125" customWidth="1"/>
    <col min="17" max="17" width="21.5703125" hidden="1" customWidth="1"/>
    <col min="18" max="18" width="21.5703125" customWidth="1"/>
    <col min="19" max="19" width="21.5703125" hidden="1" customWidth="1"/>
    <col min="20" max="20" width="21.5703125" customWidth="1"/>
    <col min="21" max="21" width="21.5703125" hidden="1" customWidth="1"/>
    <col min="22" max="22" width="21.5703125" customWidth="1"/>
    <col min="23" max="23" width="21.5703125" hidden="1" customWidth="1"/>
    <col min="24" max="24" width="21.5703125" customWidth="1"/>
    <col min="25" max="25" width="21.5703125" hidden="1" customWidth="1"/>
    <col min="26" max="26" width="21.5703125" customWidth="1"/>
    <col min="27" max="27" width="21.5703125" hidden="1" customWidth="1"/>
    <col min="28" max="28" width="21.5703125" customWidth="1"/>
    <col min="29" max="29" width="21.5703125" hidden="1" customWidth="1"/>
    <col min="30" max="30" width="21.5703125" customWidth="1"/>
    <col min="31" max="31" width="21.5703125" hidden="1" customWidth="1"/>
    <col min="32" max="32" width="21.5703125" customWidth="1"/>
    <col min="33" max="33" width="21.5703125" hidden="1" customWidth="1"/>
    <col min="34" max="34" width="21.5703125" customWidth="1"/>
    <col min="35" max="35" width="21.5703125" hidden="1" customWidth="1"/>
    <col min="36" max="36" width="21.5703125" customWidth="1"/>
    <col min="37" max="37" width="21.5703125" hidden="1" customWidth="1"/>
    <col min="38" max="38" width="21.5703125" customWidth="1"/>
    <col min="39" max="39" width="21.5703125" hidden="1" customWidth="1"/>
    <col min="40" max="40" width="21.5703125" customWidth="1"/>
    <col min="41" max="41" width="21.5703125" hidden="1" customWidth="1"/>
    <col min="42" max="42" width="21.5703125" customWidth="1"/>
    <col min="43" max="43" width="21.5703125" hidden="1" customWidth="1"/>
    <col min="44" max="44" width="21.5703125" customWidth="1"/>
    <col min="45" max="45" width="21.5703125" hidden="1" customWidth="1"/>
    <col min="46" max="46" width="21.5703125" customWidth="1"/>
    <col min="47" max="47" width="21.5703125" hidden="1" customWidth="1"/>
    <col min="48" max="48" width="21.5703125" customWidth="1"/>
    <col min="49" max="49" width="21.5703125" hidden="1" customWidth="1"/>
    <col min="50" max="50" width="21.5703125" customWidth="1"/>
    <col min="51" max="51" width="21.5703125" hidden="1" customWidth="1"/>
    <col min="52" max="52" width="21.5703125" customWidth="1"/>
    <col min="53" max="53" width="21.5703125" hidden="1" customWidth="1"/>
    <col min="54" max="54" width="21.5703125" customWidth="1"/>
    <col min="55" max="55" width="21.5703125" hidden="1" customWidth="1"/>
    <col min="56" max="56" width="21.5703125" customWidth="1"/>
    <col min="57" max="57" width="21.5703125" hidden="1" customWidth="1"/>
    <col min="58" max="58" width="21.5703125" customWidth="1"/>
    <col min="59" max="59" width="21.5703125" hidden="1" customWidth="1"/>
    <col min="60" max="60" width="21.5703125" customWidth="1"/>
    <col min="61" max="61" width="21.5703125" hidden="1" customWidth="1"/>
    <col min="62" max="62" width="21.5703125" customWidth="1"/>
    <col min="63" max="63" width="21.5703125" hidden="1" customWidth="1"/>
    <col min="64" max="64" width="21.5703125" customWidth="1"/>
    <col min="65" max="65" width="21.5703125" hidden="1" customWidth="1"/>
    <col min="66" max="66" width="21.5703125" customWidth="1"/>
    <col min="67" max="67" width="21.5703125" hidden="1" customWidth="1"/>
    <col min="68" max="68" width="21.5703125" customWidth="1"/>
    <col min="69" max="69" width="21.5703125" hidden="1" customWidth="1"/>
    <col min="70" max="70" width="21.5703125" customWidth="1"/>
    <col min="71" max="71" width="21.5703125" hidden="1" customWidth="1"/>
    <col min="72" max="72" width="21.5703125" customWidth="1"/>
    <col min="73" max="73" width="21.5703125" hidden="1" customWidth="1"/>
    <col min="74" max="74" width="21.5703125" customWidth="1"/>
    <col min="75" max="75" width="21.5703125" hidden="1" customWidth="1"/>
    <col min="76" max="76" width="21.5703125" customWidth="1"/>
    <col min="77" max="77" width="21.5703125" hidden="1" customWidth="1"/>
    <col min="78" max="78" width="21.5703125" customWidth="1"/>
    <col min="79" max="79" width="21.5703125" hidden="1" customWidth="1"/>
    <col min="80" max="80" width="21.5703125" customWidth="1"/>
    <col min="81" max="81" width="21.5703125" hidden="1" customWidth="1"/>
    <col min="82" max="82" width="21.5703125" customWidth="1"/>
    <col min="83" max="83" width="21.5703125" hidden="1" customWidth="1"/>
    <col min="84" max="84" width="21.5703125" customWidth="1"/>
    <col min="85" max="85" width="21.5703125" hidden="1" customWidth="1"/>
    <col min="86" max="86" width="21.5703125" customWidth="1"/>
    <col min="87" max="87" width="21.5703125" hidden="1" customWidth="1"/>
    <col min="88" max="88" width="21.5703125" customWidth="1"/>
    <col min="89" max="89" width="21.5703125" hidden="1" customWidth="1"/>
    <col min="90" max="90" width="21.5703125" customWidth="1"/>
    <col min="91" max="91" width="21.5703125" hidden="1" customWidth="1"/>
    <col min="92" max="92" width="21.5703125" customWidth="1"/>
    <col min="93" max="93" width="21.5703125" hidden="1" customWidth="1"/>
    <col min="94" max="94" width="21.5703125" customWidth="1"/>
    <col min="95" max="95" width="21.5703125" hidden="1" customWidth="1"/>
    <col min="96" max="96" width="21.5703125" customWidth="1"/>
    <col min="97" max="97" width="21.5703125" hidden="1" customWidth="1"/>
    <col min="98" max="98" width="21.5703125" customWidth="1"/>
    <col min="99" max="99" width="21.5703125" hidden="1" customWidth="1"/>
    <col min="100" max="100" width="21.5703125" customWidth="1"/>
    <col min="101" max="101" width="21.5703125" hidden="1" customWidth="1"/>
    <col min="102" max="102" width="21.5703125" customWidth="1"/>
    <col min="103" max="103" width="21.5703125" hidden="1" customWidth="1"/>
    <col min="104" max="104" width="21.5703125" customWidth="1"/>
    <col min="105" max="105" width="21.5703125" hidden="1" customWidth="1"/>
    <col min="106" max="106" width="21.5703125" customWidth="1"/>
    <col min="107" max="107" width="21.5703125" hidden="1" customWidth="1"/>
    <col min="108" max="108" width="21.5703125" customWidth="1"/>
    <col min="109" max="109" width="21.5703125" hidden="1" customWidth="1"/>
    <col min="110" max="110" width="21.5703125" customWidth="1"/>
    <col min="111" max="111" width="21.5703125" hidden="1" customWidth="1"/>
    <col min="112" max="112" width="21.5703125" customWidth="1"/>
    <col min="113" max="113" width="21.5703125" hidden="1" customWidth="1"/>
    <col min="114" max="114" width="21.5703125" customWidth="1"/>
    <col min="115" max="115" width="21.5703125" hidden="1" customWidth="1"/>
    <col min="116" max="116" width="21.5703125" customWidth="1"/>
    <col min="117" max="117" width="21.5703125" hidden="1" customWidth="1"/>
    <col min="118" max="118" width="21.5703125" customWidth="1"/>
    <col min="119" max="119" width="21.5703125" hidden="1" customWidth="1"/>
    <col min="120" max="120" width="21.5703125" customWidth="1"/>
    <col min="121" max="121" width="21.5703125" hidden="1" customWidth="1"/>
    <col min="122" max="122" width="21.5703125" customWidth="1"/>
    <col min="123" max="123" width="21.5703125" hidden="1" customWidth="1"/>
    <col min="124" max="124" width="21.5703125" customWidth="1"/>
    <col min="125" max="125" width="21.5703125" hidden="1" customWidth="1"/>
    <col min="126" max="126" width="21.5703125" customWidth="1"/>
    <col min="127" max="127" width="21.5703125" hidden="1" customWidth="1"/>
    <col min="128" max="128" width="21.5703125" customWidth="1"/>
    <col min="129" max="129" width="21.5703125" hidden="1" customWidth="1"/>
    <col min="130" max="130" width="21.5703125" customWidth="1"/>
  </cols>
  <sheetData>
    <row r="1" spans="1:129" ht="12.75" x14ac:dyDescent="0.2">
      <c r="A1" s="1" t="s">
        <v>0</v>
      </c>
      <c r="B1" s="3" t="s">
        <v>1</v>
      </c>
      <c r="C1" s="3"/>
      <c r="D1" s="1" t="s">
        <v>133</v>
      </c>
      <c r="E1" s="3"/>
      <c r="F1" s="33" t="s">
        <v>143</v>
      </c>
      <c r="G1" s="33"/>
      <c r="H1" s="1" t="s">
        <v>144</v>
      </c>
      <c r="I1" s="3"/>
      <c r="J1" s="1" t="s">
        <v>145</v>
      </c>
      <c r="K1" s="3"/>
      <c r="L1" s="1" t="s">
        <v>146</v>
      </c>
      <c r="M1" s="1"/>
      <c r="N1" s="1" t="s">
        <v>147</v>
      </c>
      <c r="O1" s="1"/>
      <c r="P1" s="1" t="s">
        <v>148</v>
      </c>
      <c r="Q1" s="1"/>
      <c r="R1" s="1" t="s">
        <v>149</v>
      </c>
      <c r="S1" s="1"/>
      <c r="T1" s="3" t="s">
        <v>2</v>
      </c>
      <c r="U1" s="1"/>
      <c r="V1" s="3" t="s">
        <v>3</v>
      </c>
      <c r="W1" s="1"/>
      <c r="X1" s="3" t="s">
        <v>4</v>
      </c>
      <c r="Y1" s="1"/>
      <c r="Z1" s="3" t="s">
        <v>5</v>
      </c>
      <c r="AA1" s="1"/>
      <c r="AB1" s="3" t="s">
        <v>6</v>
      </c>
      <c r="AC1" s="1"/>
      <c r="AD1" s="3" t="s">
        <v>7</v>
      </c>
      <c r="AE1" s="1"/>
      <c r="AF1" s="1" t="s">
        <v>8</v>
      </c>
      <c r="AG1" s="1"/>
      <c r="AH1" s="1" t="s">
        <v>9</v>
      </c>
      <c r="AI1" s="1"/>
      <c r="AJ1" s="1" t="s">
        <v>10</v>
      </c>
      <c r="AK1" s="1"/>
      <c r="AL1" s="1" t="s">
        <v>11</v>
      </c>
      <c r="AM1" s="1"/>
      <c r="AN1" s="1" t="s">
        <v>12</v>
      </c>
      <c r="AO1" s="1"/>
      <c r="AP1" s="1" t="s">
        <v>13</v>
      </c>
      <c r="AQ1" s="1"/>
      <c r="AR1" s="1" t="s">
        <v>14</v>
      </c>
      <c r="AS1" s="1"/>
      <c r="AT1" s="1" t="s">
        <v>15</v>
      </c>
      <c r="AU1" s="1"/>
      <c r="AV1" s="1" t="s">
        <v>16</v>
      </c>
      <c r="AW1" s="1"/>
      <c r="AX1" s="1" t="s">
        <v>17</v>
      </c>
      <c r="AY1" s="1"/>
      <c r="AZ1" s="1" t="s">
        <v>18</v>
      </c>
      <c r="BA1" s="1"/>
      <c r="BB1" s="1" t="s">
        <v>19</v>
      </c>
      <c r="BC1" s="1"/>
      <c r="BD1" s="1" t="s">
        <v>20</v>
      </c>
      <c r="BE1" s="1"/>
      <c r="BF1" s="1" t="s">
        <v>21</v>
      </c>
      <c r="BG1" s="1"/>
      <c r="BH1" s="1" t="s">
        <v>22</v>
      </c>
      <c r="BI1" s="1"/>
      <c r="BJ1" s="1" t="s">
        <v>23</v>
      </c>
      <c r="BK1" s="1"/>
      <c r="BL1" s="1" t="s">
        <v>24</v>
      </c>
      <c r="BM1" s="1"/>
      <c r="BN1" s="1" t="s">
        <v>25</v>
      </c>
      <c r="BO1" s="1"/>
      <c r="BP1" s="1" t="s">
        <v>26</v>
      </c>
      <c r="BQ1" s="1"/>
      <c r="BR1" s="1" t="s">
        <v>27</v>
      </c>
      <c r="BS1" s="1"/>
      <c r="BT1" s="1" t="s">
        <v>170</v>
      </c>
      <c r="BU1" s="1"/>
      <c r="BV1" s="1" t="s">
        <v>171</v>
      </c>
      <c r="BW1" s="1"/>
      <c r="BX1" s="1" t="s">
        <v>172</v>
      </c>
      <c r="BY1" s="1"/>
      <c r="BZ1" s="1" t="s">
        <v>173</v>
      </c>
      <c r="CA1" s="1"/>
      <c r="CB1" s="1" t="s">
        <v>174</v>
      </c>
      <c r="CC1" s="1"/>
      <c r="CD1" s="1" t="s">
        <v>161</v>
      </c>
      <c r="CE1" s="1"/>
      <c r="CF1" s="1" t="s">
        <v>162</v>
      </c>
      <c r="CG1" s="1"/>
      <c r="CH1" s="1" t="s">
        <v>163</v>
      </c>
      <c r="CI1" s="1"/>
      <c r="CJ1" s="1" t="s">
        <v>164</v>
      </c>
      <c r="CK1" s="1"/>
      <c r="CL1" s="1" t="s">
        <v>165</v>
      </c>
      <c r="CM1" s="1"/>
      <c r="CN1" s="1" t="s">
        <v>166</v>
      </c>
      <c r="CO1" s="1"/>
      <c r="CP1" s="1" t="s">
        <v>167</v>
      </c>
      <c r="CQ1" s="1"/>
      <c r="CR1" s="1" t="s">
        <v>168</v>
      </c>
      <c r="CS1" s="1"/>
      <c r="CT1" s="1" t="s">
        <v>169</v>
      </c>
      <c r="CU1" s="1"/>
      <c r="CV1" s="33" t="s">
        <v>198</v>
      </c>
      <c r="CW1" s="1"/>
      <c r="CX1" s="1" t="s">
        <v>199</v>
      </c>
      <c r="CY1" s="1"/>
      <c r="CZ1" s="1" t="s">
        <v>200</v>
      </c>
      <c r="DA1" s="1"/>
      <c r="DB1" s="1" t="s">
        <v>201</v>
      </c>
      <c r="DC1" s="1"/>
      <c r="DD1" s="1" t="s">
        <v>202</v>
      </c>
      <c r="DE1" s="1"/>
      <c r="DF1" s="1" t="s">
        <v>203</v>
      </c>
      <c r="DG1" s="1"/>
      <c r="DH1" s="1" t="s">
        <v>204</v>
      </c>
      <c r="DI1" s="1"/>
      <c r="DJ1" s="1" t="s">
        <v>205</v>
      </c>
      <c r="DK1" s="1"/>
      <c r="DL1" s="1" t="s">
        <v>206</v>
      </c>
      <c r="DM1" s="1"/>
      <c r="DN1" s="1" t="s">
        <v>207</v>
      </c>
      <c r="DO1" s="1"/>
      <c r="DP1" s="1" t="s">
        <v>208</v>
      </c>
      <c r="DQ1" s="1"/>
      <c r="DR1" s="1" t="s">
        <v>209</v>
      </c>
      <c r="DS1" s="1"/>
      <c r="DT1" s="1" t="s">
        <v>210</v>
      </c>
      <c r="DV1" s="1" t="s">
        <v>211</v>
      </c>
      <c r="DX1" s="1" t="s">
        <v>212</v>
      </c>
    </row>
    <row r="2" spans="1:129" ht="12.75" x14ac:dyDescent="0.2">
      <c r="A2" s="29">
        <v>44245.556720393521</v>
      </c>
      <c r="B2" s="1" t="s">
        <v>28</v>
      </c>
      <c r="C2" s="16">
        <f>VLOOKUP(B2,'Parte 1'!$C$5:$D$11,2,FALSE)</f>
        <v>100001</v>
      </c>
      <c r="D2" s="1" t="s">
        <v>29</v>
      </c>
      <c r="E2" s="16">
        <f>C2*(IF(D2="Baixíssimo",1,IF(D2="Baixo",2,IF(D2="Médio",3,IF(D2="Alto",4,IF(D2="Altíssimo",5,0))))))</f>
        <v>400004</v>
      </c>
      <c r="F2" s="1" t="s">
        <v>30</v>
      </c>
      <c r="G2" s="17">
        <f>C2*(IF(F2="Desconheço",1,IF(F2="Fraco",2,IF(F2="Regular",3,IF(F2="Bom",4,IF(F2="Muito Bom",5,0))))))</f>
        <v>500005</v>
      </c>
      <c r="H2" s="1" t="s">
        <v>31</v>
      </c>
      <c r="I2" s="17">
        <f>C2*(IF(H2="Desconheço",1,IF(H2="Fraco",2,IF(H2="Regular",3,IF(H2="Bom",4,IF(H2="Muito Bom",5,0))))))</f>
        <v>400004</v>
      </c>
      <c r="J2" s="1" t="s">
        <v>30</v>
      </c>
      <c r="K2" s="17">
        <f>C2*(IF(J2="Desconheço",1,IF(J2="Fraco",2,IF(J2="Regular",3,IF(J2="Bom",4,IF(J2="Muito Bom",5,0))))))</f>
        <v>500005</v>
      </c>
      <c r="L2" s="1" t="s">
        <v>30</v>
      </c>
      <c r="M2" s="17">
        <f>C2*(IF(L2="Desconheço",1,IF(L2="Fraco",2,IF(L2="Regular",3,IF(L2="Bom",4,IF(L2="Muito Bom",5,0))))))</f>
        <v>500005</v>
      </c>
      <c r="N2" s="1" t="s">
        <v>30</v>
      </c>
      <c r="O2" s="17">
        <f>C2*(IF(N2="Desconheço",1,IF(N2="Fraco",2,IF(N2="Regular",3,IF(N2="Bom",4,IF(N2="Muito Bom",5,0))))))</f>
        <v>500005</v>
      </c>
      <c r="P2" s="1" t="s">
        <v>30</v>
      </c>
      <c r="Q2" s="17">
        <f>C2*(IF(P2="Desconheço",1,IF(P2="Fraco",2,IF(P2="Regular",3,IF(P2="Bom",4,IF(P2="Muito Bom",5,0))))))</f>
        <v>500005</v>
      </c>
      <c r="R2" s="1" t="s">
        <v>30</v>
      </c>
      <c r="S2" s="17">
        <f>C2*(IF(R2="Desconheço",1,IF(R2="Fraco",2,IF(R2="Regular",3,IF(R2="Bom",4,IF(R2="Muito Bom",5,0))))))</f>
        <v>500005</v>
      </c>
      <c r="T2" s="3" t="s">
        <v>31</v>
      </c>
      <c r="U2" s="17">
        <f>C2*(IF(T2="Desconheço",1,IF(T2="Fraco",2,IF(T2="Regular",3,IF(T2="Bom",4,IF(T2="Muito Bom",5,0))))))</f>
        <v>400004</v>
      </c>
      <c r="V2" s="3" t="s">
        <v>32</v>
      </c>
      <c r="W2" s="17">
        <f>C2*(IF(V2="Desconheço",1,IF(V2="Fraco",2,IF(V2="Regular",3,IF(V2="Bom",4,IF(V2="Muito Bom",5,0))))))</f>
        <v>300003</v>
      </c>
      <c r="X2" s="3" t="s">
        <v>32</v>
      </c>
      <c r="Y2" s="17">
        <f>C2*(IF(X2="Desconheço",1,IF(X2="Fraco",2,IF(X2="Regular",3,IF(X2="Bom",4,IF(X2="Muito Bom",5,0))))))</f>
        <v>300003</v>
      </c>
      <c r="Z2" s="3" t="s">
        <v>32</v>
      </c>
      <c r="AA2" s="17">
        <f>C2*(IF(Z2="Desconheço",1,IF(Z2="Fraco",2,IF(Z2="Regular",3,IF(Z2="Bom",4,IF(Z2="Muito Bom",5,0))))))</f>
        <v>300003</v>
      </c>
      <c r="AB2" s="3" t="s">
        <v>31</v>
      </c>
      <c r="AC2" s="17">
        <f>C2*(IF(AB2="Desconheço",1,IF(AB2="Fraco",2,IF(AB2="Regular",3,IF(AB2="Bom",4,IF(AB2="Muito Bom",5,0))))))</f>
        <v>400004</v>
      </c>
      <c r="AD2" s="3" t="s">
        <v>31</v>
      </c>
      <c r="AE2" s="17">
        <f>C2*(IF(AD2="Desconheço",1,IF(AD2="Fraco",2,IF(AD2="Regular",3,IF(AD2="Bom",4,IF(AD2="Muito Bom",5,0))))))</f>
        <v>400004</v>
      </c>
      <c r="AF2" s="1" t="s">
        <v>30</v>
      </c>
      <c r="AG2" s="17">
        <f>C2*(IF(AF2="Desconheço",1,IF(AF2="Fraco",2,IF(AF2="Regular",3,IF(AF2="Bom",4,IF(AF2="Muito Bom",5,0))))))</f>
        <v>500005</v>
      </c>
      <c r="AH2" s="1" t="s">
        <v>32</v>
      </c>
      <c r="AI2" s="17">
        <f>C2*(IF(AH2="Desconheço",1,IF(AH2="Fraco",2,IF(AH2="Regular",3,IF(AH2="Bom",4,IF(AH2="Muito Bom",5,0))))))</f>
        <v>300003</v>
      </c>
      <c r="AJ2" s="1" t="s">
        <v>32</v>
      </c>
      <c r="AK2" s="17">
        <f>C2*(IF(AJ2="Desconheço",1,IF(AJ2="Fraco",2,IF(AJ2="Regular",3,IF(AJ2="Bom",4,IF(AJ2="Muito Bom",5,0))))))</f>
        <v>300003</v>
      </c>
      <c r="AL2" s="1" t="s">
        <v>31</v>
      </c>
      <c r="AM2" s="17">
        <f>C2*(IF(AL2="Desconheço",1,IF(AL2="Fraco",2,IF(AL2="Regular",3,IF(AL2="Bom",4,IF(AL2="Muito Bom",5,0))))))</f>
        <v>400004</v>
      </c>
      <c r="AN2" s="1" t="s">
        <v>31</v>
      </c>
      <c r="AO2" s="17">
        <f>C2*(IF(AN2="Desconheço",1,IF(AN2="Fraco",2,IF(AN2="Regular",3,IF(AN2="Bom",4,IF(AN2="Muito Bom",5,0))))))</f>
        <v>400004</v>
      </c>
      <c r="AP2" s="1" t="s">
        <v>31</v>
      </c>
      <c r="AQ2" s="17">
        <f>C2*(IF(AP2="Desconheço",1,IF(AP2="Fraco",2,IF(AP2="Regular",3,IF(AP2="Bom",4,IF(AP2="Muito Bom",5,0))))))</f>
        <v>400004</v>
      </c>
      <c r="AR2" s="1" t="s">
        <v>32</v>
      </c>
      <c r="AS2" s="17">
        <f>C2*(IF(AR2="Desconheço",1,IF(AR2="Fraco",2,IF(AR2="Regular",3,IF(AR2="Bom",4,IF(AR2="Muito Bom",5,0))))))</f>
        <v>300003</v>
      </c>
      <c r="AT2" s="1" t="s">
        <v>31</v>
      </c>
      <c r="AU2" s="17">
        <f>C2*(IF(AT2="Desconheço",1,IF(AT2="Fraco",2,IF(AT2="Regular",3,IF(AT2="Bom",4,IF(AT2="Muito Bom",5,0))))))</f>
        <v>400004</v>
      </c>
      <c r="AV2" s="1" t="s">
        <v>31</v>
      </c>
      <c r="AW2" s="17">
        <f>C2*(IF(AV2="Desconheço",1,IF(AV2="Fraco",2,IF(AV2="Regular",3,IF(AV2="Bom",4,IF(AV2="Muito Bom",5,0))))))</f>
        <v>400004</v>
      </c>
      <c r="AX2" s="1" t="s">
        <v>31</v>
      </c>
      <c r="AY2" s="17">
        <f>C2*(IF(AX2="Desconheço",1,IF(AX2="Fraco",2,IF(AX2="Regular",3,IF(AX2="Bom",4,IF(AX2="Muito Bom",5,0))))))</f>
        <v>400004</v>
      </c>
      <c r="AZ2" s="1" t="s">
        <v>31</v>
      </c>
      <c r="BA2" s="17">
        <f>C2*(IF(AZ2="Desconheço",1,IF(AZ2="Fraco",2,IF(AZ2="Regular",3,IF(AZ2="Bom",4,IF(AZ2="Muito Bom",5,0))))))</f>
        <v>400004</v>
      </c>
      <c r="BB2" s="1" t="s">
        <v>31</v>
      </c>
      <c r="BC2" s="17">
        <f>C2*(IF(BB2="Desconheço",1,IF(BB2="Fraco",2,IF(BB2="Regular",3,IF(BB2="Bom",4,IF(BB2="Muito Bom",5,0))))))</f>
        <v>400004</v>
      </c>
      <c r="BD2" s="1" t="s">
        <v>31</v>
      </c>
      <c r="BE2" s="17">
        <f>C2*(IF(BD2="Desconheço",1,IF(BD2="Fraco",2,IF(BD2="Regular",3,IF(BD2="Bom",4,IF(BD2="Muito Bom",5,0))))))</f>
        <v>400004</v>
      </c>
      <c r="BF2" s="1" t="s">
        <v>31</v>
      </c>
      <c r="BG2" s="17">
        <f>C2*(IF(BF2="Desconheço",1,IF(BF2="Fraco",2,IF(BF2="Regular",3,IF(BF2="Bom",4,IF(BF2="Muito Bom",5,0))))))</f>
        <v>400004</v>
      </c>
      <c r="BH2" s="1" t="s">
        <v>36</v>
      </c>
      <c r="BI2" s="17">
        <f>C2*(IF(BH2="Desconheço",1,IF(BH2="Fraco",2,IF(BH2="Regular",3,IF(BH2="Bom",4,IF(BH2="Muito Bom",5,0))))))</f>
        <v>200002</v>
      </c>
      <c r="BJ2" s="1" t="s">
        <v>36</v>
      </c>
      <c r="BK2" s="17">
        <f>C2*(IF(BJ2="Desconheço",1,IF(BJ2="Fraco",2,IF(BJ2="Regular",3,IF(BJ2="Bom",4,IF(BJ2="Muito Bom",5,0))))))</f>
        <v>200002</v>
      </c>
      <c r="BL2" s="1" t="s">
        <v>31</v>
      </c>
      <c r="BM2" s="17">
        <f>C2*(IF(BL2="Desconheço",1,IF(BL2="Fraco",2,IF(BL2="Regular",3,IF(BL2="Bom",4,IF(BL2="Muito Bom",5,0))))))</f>
        <v>400004</v>
      </c>
      <c r="BN2" s="1" t="s">
        <v>33</v>
      </c>
      <c r="BO2" s="17">
        <f>C2*(IF(BN2="Desconheço",1,IF(BN2="Fraco",2,IF(BN2="Regular",3,IF(BN2="Bom",4,IF(BN2="Muito Bom",5,0))))))</f>
        <v>100001</v>
      </c>
      <c r="BP2" s="1" t="s">
        <v>31</v>
      </c>
      <c r="BQ2" s="17">
        <f>C2*(IF(BP2="Desconheço",1,IF(BP2="Fraco",2,IF(BP2="Regular",3,IF(BP2="Bom",4,IF(BP2="Muito Bom",5,0))))))</f>
        <v>400004</v>
      </c>
      <c r="BR2" s="1" t="s">
        <v>36</v>
      </c>
      <c r="BS2" s="17">
        <f>C2*(IF(BR2="Desconheço",1,IF(BR2="Fraco",2,IF(BR2="Regular",3,IF(BR2="Bom",4,IF(BR2="Muito Bom",5,0))))))</f>
        <v>200002</v>
      </c>
      <c r="BT2" s="1" t="s">
        <v>31</v>
      </c>
      <c r="BU2" s="17">
        <f>C2*(IF(BT2="Desconheço",1,IF(BT2="Fraco",2,IF(BT2="Regular",3,IF(BT2="Bom",4,IF(BT2="Muito Bom",5,0))))))</f>
        <v>400004</v>
      </c>
      <c r="BV2" s="1" t="s">
        <v>30</v>
      </c>
      <c r="BW2" s="17">
        <f>C2*(IF(BV2="Desconheço",1,IF(BV2="Fraco",2,IF(BV2="Regular",3,IF(BV2="Bom",4,IF(BV2="Muito Bom",5,0))))))</f>
        <v>500005</v>
      </c>
      <c r="BX2" s="1" t="s">
        <v>30</v>
      </c>
      <c r="BY2" s="17">
        <f>C2*(IF(BX2="Desconheço",1,IF(BX2="Fraco",2,IF(BX2="Regular",3,IF(BX2="Bom",4,IF(BX2="Muito Bom",5,0))))))</f>
        <v>500005</v>
      </c>
      <c r="BZ2" s="1" t="s">
        <v>31</v>
      </c>
      <c r="CA2" s="17">
        <f>C2*(IF(BZ2="Desconheço",1,IF(BZ2="Fraco",2,IF(BZ2="Regular",3,IF(BZ2="Bom",4,IF(BZ2="Muito Bom",5,0))))))</f>
        <v>400004</v>
      </c>
      <c r="CB2" s="1" t="s">
        <v>31</v>
      </c>
      <c r="CC2" s="17">
        <f>C2*(IF(CB2="Desconheço",1,IF(CB2="Fraco",2,IF(CB2="Regular",3,IF(CB2="Bom",4,IF(CB2="Muito Bom",5,0))))))</f>
        <v>400004</v>
      </c>
      <c r="CD2" s="1" t="s">
        <v>30</v>
      </c>
      <c r="CE2" s="17">
        <f>C2*(IF(CD2="Desconheço",1,IF(CD2="Fraco",2,IF(CD2="Regular",3,IF(CD2="Bom",4,IF(CD2="Muito Bom",5,0))))))</f>
        <v>500005</v>
      </c>
      <c r="CF2" s="1" t="s">
        <v>30</v>
      </c>
      <c r="CG2" s="17">
        <f>C2*(IF(CF2="Desconheço",1,IF(CF2="Fraco",2,IF(CF2="Regular",3,IF(CF2="Bom",4,IF(CF2="Muito Bom",5,0))))))</f>
        <v>500005</v>
      </c>
      <c r="CH2" s="1" t="s">
        <v>33</v>
      </c>
      <c r="CI2" s="17">
        <f>C2*(IF(CH2="Desconheço",1,IF(CH2="Fraco",2,IF(CH2="Regular",3,IF(CH2="Bom",4,IF(CH2="Muito Bom",5,0))))))</f>
        <v>100001</v>
      </c>
      <c r="CJ2" s="1" t="s">
        <v>32</v>
      </c>
      <c r="CK2" s="17">
        <f>C2*(IF(CJ2="Desconheço",1,IF(CJ2="Fraco",2,IF(CJ2="Regular",3,IF(CJ2="Bom",4,IF(CJ2="Muito Bom",5,0))))))</f>
        <v>300003</v>
      </c>
      <c r="CL2" s="1" t="s">
        <v>30</v>
      </c>
      <c r="CM2" s="17">
        <f>C2*(IF(CL2="Desconheço",1,IF(CL2="Fraco",2,IF(CL2="Regular",3,IF(CL2="Bom",4,IF(CL2="Muito Bom",5,0))))))</f>
        <v>500005</v>
      </c>
      <c r="CN2" s="1" t="s">
        <v>30</v>
      </c>
      <c r="CO2" s="17">
        <f>C2*(IF(CN2="Desconheço",1,IF(CN2="Fraco",2,IF(CN2="Regular",3,IF(CN2="Bom",4,IF(CN2="Muito Bom",5,0))))))</f>
        <v>500005</v>
      </c>
      <c r="CP2" s="1" t="s">
        <v>33</v>
      </c>
      <c r="CQ2" s="17">
        <f>C2*(IF(CP2="Desconheço",1,IF(CP2="Fraco",2,IF(CP2="Regular",3,IF(CP2="Bom",4,IF(CP2="Muito Bom",5,0))))))</f>
        <v>100001</v>
      </c>
      <c r="CR2" s="1" t="s">
        <v>33</v>
      </c>
      <c r="CS2" s="17">
        <f>C2*(IF(CR2="Desconheço",1,IF(CR2="Fraco",2,IF(CR2="Regular",3,IF(CR2="Bom",4,IF(CR2="Muito Bom",5,0))))))</f>
        <v>100001</v>
      </c>
      <c r="CT2" s="1" t="s">
        <v>33</v>
      </c>
      <c r="CU2" s="17">
        <f>C2*(IF(CT2="Desconheço",1,IF(CT2="Fraco",2,IF(CT2="Regular",3,IF(CT2="Bom",4,IF(CT2="Muito Bom",5,0))))))</f>
        <v>100001</v>
      </c>
      <c r="CV2" s="33" t="s">
        <v>30</v>
      </c>
      <c r="CW2" s="17">
        <f>C2*(IF(CV2="Desconheço",1,IF(CV2="Fraco",2,IF(CV2="Regular",3,IF(CV2="Bom",4,IF(CV2="Muito Bom",5,0))))))</f>
        <v>500005</v>
      </c>
      <c r="CX2" s="1" t="s">
        <v>30</v>
      </c>
      <c r="CY2" s="17">
        <f>C2*(IF(CX2="Desconheço",1,IF(CX2="Fraco",2,IF(CX2="Regular",3,IF(CX2="Bom",4,IF(CX2="Muito Bom",5,0))))))</f>
        <v>500005</v>
      </c>
      <c r="CZ2" s="1" t="s">
        <v>30</v>
      </c>
      <c r="DA2" s="17">
        <f>C2*(IF(CZ2="Desconheço",1,IF(CZ2="Fraco",2,IF(CZ2="Regular",3,IF(CZ2="Bom",4,IF(CZ2="Muito Bom",5,0))))))</f>
        <v>500005</v>
      </c>
      <c r="DB2" s="1" t="s">
        <v>31</v>
      </c>
      <c r="DC2" s="17">
        <f>C2*(IF(DB2="Desconheço",1,IF(DB2="Fraco",2,IF(DB2="Regular",3,IF(DB2="Bom",4,IF(DB2="Muito Bom",5,0))))))</f>
        <v>400004</v>
      </c>
      <c r="DD2" s="1" t="s">
        <v>30</v>
      </c>
      <c r="DE2" s="17">
        <f>C2*(IF(DD2="Desconheço",1,IF(DD2="Fraco",2,IF(DD2="Regular",3,IF(DD2="Bom",4,IF(DD2="Muito Bom",5,0))))))</f>
        <v>500005</v>
      </c>
      <c r="DF2" s="1" t="s">
        <v>30</v>
      </c>
      <c r="DG2" s="17">
        <f>C2*(IF(DF2="Desconheço",1,IF(DF2="Fraco",2,IF(DF2="Regular",3,IF(DF2="Bom",4,IF(DF2="Muito Bom",5,0))))))</f>
        <v>500005</v>
      </c>
      <c r="DH2" s="1" t="s">
        <v>32</v>
      </c>
      <c r="DI2" s="17">
        <f>C2*(IF(DH2="Desconheço",1,IF(DH2="Fraco",2,IF(DH2="Regular",3,IF(DH2="Bom",4,IF(DH2="Muito Bom",5,0))))))</f>
        <v>300003</v>
      </c>
      <c r="DJ2" s="1" t="s">
        <v>30</v>
      </c>
      <c r="DK2" s="17">
        <f>C2*(IF(DJ2="Desconheço",1,IF(DJ2="Fraco",2,IF(DJ2="Regular",3,IF(DJ2="Bom",4,IF(DJ2="Muito Bom",5,0))))))</f>
        <v>500005</v>
      </c>
      <c r="DL2" s="1" t="s">
        <v>30</v>
      </c>
      <c r="DM2" s="17">
        <f>C2*(IF(DL2="Desconheço",1,IF(DL2="Fraco",2,IF(DL2="Regular",3,IF(DL2="Bom",4,IF(DL2="Muito Bom",5,0))))))</f>
        <v>500005</v>
      </c>
      <c r="DN2" s="1" t="s">
        <v>30</v>
      </c>
      <c r="DO2" s="17">
        <f>C2*(IF(DN2="Desconheço",1,IF(DN2="Fraco",2,IF(DN2="Regular",3,IF(DN2="Bom",4,IF(DN2="Muito Bom",5,0))))))</f>
        <v>500005</v>
      </c>
      <c r="DP2" s="1" t="s">
        <v>30</v>
      </c>
      <c r="DQ2" s="17">
        <f>C2*(IF(DP2="Desconheço",1,IF(DP2="Fraco",2,IF(DP2="Regular",3,IF(DP2="Bom",4,IF(DP2="Muito Bom",5,0))))))</f>
        <v>500005</v>
      </c>
      <c r="DR2" s="1" t="s">
        <v>30</v>
      </c>
      <c r="DS2" s="17">
        <f>C2*(IF(DR2="Desconheço",1,IF(DR2="Fraco",2,IF(DR2="Regular",3,IF(DR2="Bom",4,IF(DR2="Muito Bom",5,0))))))</f>
        <v>500005</v>
      </c>
      <c r="DT2" s="1" t="s">
        <v>30</v>
      </c>
      <c r="DU2" s="17">
        <f>C2*(IF(DT2="Desconheço",1,IF(DT2="Fraco",2,IF(DT2="Regular",3,IF(DT2="Bom",4,IF(DT2="Muito Bom",5,0))))))</f>
        <v>500005</v>
      </c>
      <c r="DV2" s="1" t="s">
        <v>31</v>
      </c>
      <c r="DW2" s="17">
        <f>C2*(IF(DV2="Desconheço",1,IF(DV2="Fraco",2,IF(DV2="Regular",3,IF(DV2="Bom",4,IF(DV2="Muito Bom",5,0))))))</f>
        <v>400004</v>
      </c>
      <c r="DX2" s="1" t="s">
        <v>31</v>
      </c>
      <c r="DY2" s="17">
        <f>C2*(IF(DX2="Desconheço",1,IF(DX2="Fraco",2,IF(DX2="Regular",3,IF(DX2="Bom",4,IF(DX2="Muito Bom",5,0))))))</f>
        <v>400004</v>
      </c>
    </row>
    <row r="3" spans="1:129" ht="12.75" x14ac:dyDescent="0.2">
      <c r="A3" s="29">
        <v>44245.55786335648</v>
      </c>
      <c r="B3" s="1" t="s">
        <v>28</v>
      </c>
      <c r="C3" s="16">
        <f>VLOOKUP(B3,'Parte 1'!$C$5:$D$11,2,FALSE)</f>
        <v>100001</v>
      </c>
      <c r="D3" s="1" t="s">
        <v>41</v>
      </c>
      <c r="E3" s="16">
        <f t="shared" ref="E3:E28" si="0">C3*(IF(D3="Baixíssimo",1,IF(D3="Baixo",2,IF(D3="Médio",3,IF(D3="Alto",4,IF(D3="Altíssimo",5,0))))))</f>
        <v>300003</v>
      </c>
      <c r="F3" s="1" t="s">
        <v>31</v>
      </c>
      <c r="G3" s="17">
        <f t="shared" ref="G3:G28" si="1">C3*(IF(F3="Desconheço",1,IF(F3="Fraco",2,IF(F3="Regular",3,IF(F3="Bom",4,IF(F3="Muito Bom",5,0))))))</f>
        <v>400004</v>
      </c>
      <c r="H3" s="1" t="s">
        <v>31</v>
      </c>
      <c r="I3" s="17">
        <f t="shared" ref="I3:I27" si="2">C3*(IF(H3="Desconheço",1,IF(H3="Fraco",2,IF(H3="Regular",3,IF(H3="Bom",4,IF(H3="Muito Bom",5,0))))))</f>
        <v>400004</v>
      </c>
      <c r="J3" s="1" t="s">
        <v>32</v>
      </c>
      <c r="K3" s="17">
        <f t="shared" ref="K3:K27" si="3">C3*(IF(J3="Desconheço",1,IF(J3="Fraco",2,IF(J3="Regular",3,IF(J3="Bom",4,IF(J3="Muito Bom",5,0))))))</f>
        <v>300003</v>
      </c>
      <c r="L3" s="1" t="s">
        <v>32</v>
      </c>
      <c r="M3" s="17">
        <f t="shared" ref="M3:M27" si="4">C3*(IF(L3="Desconheço",1,IF(L3="Fraco",2,IF(L3="Regular",3,IF(L3="Bom",4,IF(L3="Muito Bom",5,0))))))</f>
        <v>300003</v>
      </c>
      <c r="N3" s="1" t="s">
        <v>32</v>
      </c>
      <c r="O3" s="17">
        <f t="shared" ref="O3:O27" si="5">C3*(IF(N3="Desconheço",1,IF(N3="Fraco",2,IF(N3="Regular",3,IF(N3="Bom",4,IF(N3="Muito Bom",5,0))))))</f>
        <v>300003</v>
      </c>
      <c r="P3" s="1" t="s">
        <v>30</v>
      </c>
      <c r="Q3" s="17">
        <f t="shared" ref="Q3:Q27" si="6">C3*(IF(P3="Desconheço",1,IF(P3="Fraco",2,IF(P3="Regular",3,IF(P3="Bom",4,IF(P3="Muito Bom",5,0))))))</f>
        <v>500005</v>
      </c>
      <c r="R3" s="1" t="s">
        <v>31</v>
      </c>
      <c r="S3" s="17">
        <f t="shared" ref="S3:S27" si="7">C3*(IF(R3="Desconheço",1,IF(R3="Fraco",2,IF(R3="Regular",3,IF(R3="Bom",4,IF(R3="Muito Bom",5,0))))))</f>
        <v>400004</v>
      </c>
      <c r="T3" s="3" t="s">
        <v>32</v>
      </c>
      <c r="U3" s="17">
        <f t="shared" ref="U3:U27" si="8">C3*(IF(T3="Desconheço",1,IF(T3="Fraco",2,IF(T3="Regular",3,IF(T3="Bom",4,IF(T3="Muito Bom",5,0))))))</f>
        <v>300003</v>
      </c>
      <c r="V3" s="3" t="s">
        <v>32</v>
      </c>
      <c r="W3" s="17">
        <f t="shared" ref="W3:W27" si="9">C3*(IF(V3="Desconheço",1,IF(V3="Fraco",2,IF(V3="Regular",3,IF(V3="Bom",4,IF(V3="Muito Bom",5,0))))))</f>
        <v>300003</v>
      </c>
      <c r="X3" s="3" t="s">
        <v>32</v>
      </c>
      <c r="Y3" s="17">
        <f t="shared" ref="Y3:Y27" si="10">C3*(IF(X3="Desconheço",1,IF(X3="Fraco",2,IF(X3="Regular",3,IF(X3="Bom",4,IF(X3="Muito Bom",5,0))))))</f>
        <v>300003</v>
      </c>
      <c r="Z3" s="3" t="s">
        <v>32</v>
      </c>
      <c r="AA3" s="17">
        <f t="shared" ref="AA3:AA27" si="11">C3*(IF(Z3="Desconheço",1,IF(Z3="Fraco",2,IF(Z3="Regular",3,IF(Z3="Bom",4,IF(Z3="Muito Bom",5,0))))))</f>
        <v>300003</v>
      </c>
      <c r="AB3" s="3" t="s">
        <v>32</v>
      </c>
      <c r="AC3" s="17">
        <f t="shared" ref="AC3:AC27" si="12">C3*(IF(AB3="Desconheço",1,IF(AB3="Fraco",2,IF(AB3="Regular",3,IF(AB3="Bom",4,IF(AB3="Muito Bom",5,0))))))</f>
        <v>300003</v>
      </c>
      <c r="AD3" s="3" t="s">
        <v>31</v>
      </c>
      <c r="AE3" s="17">
        <f t="shared" ref="AE3:AE27" si="13">C3*(IF(AD3="Desconheço",1,IF(AD3="Fraco",2,IF(AD3="Regular",3,IF(AD3="Bom",4,IF(AD3="Muito Bom",5,0))))))</f>
        <v>400004</v>
      </c>
      <c r="AF3" s="1" t="s">
        <v>31</v>
      </c>
      <c r="AG3" s="17">
        <f t="shared" ref="AG3:AG27" si="14">C3*(IF(AF3="Desconheço",1,IF(AF3="Fraco",2,IF(AF3="Regular",3,IF(AF3="Bom",4,IF(AF3="Muito Bom",5,0))))))</f>
        <v>400004</v>
      </c>
      <c r="AH3" s="1" t="s">
        <v>31</v>
      </c>
      <c r="AI3" s="17">
        <f t="shared" ref="AI3:AI27" si="15">C3*(IF(AH3="Desconheço",1,IF(AH3="Fraco",2,IF(AH3="Regular",3,IF(AH3="Bom",4,IF(AH3="Muito Bom",5,0))))))</f>
        <v>400004</v>
      </c>
      <c r="AJ3" s="1" t="s">
        <v>31</v>
      </c>
      <c r="AK3" s="17">
        <f t="shared" ref="AK3:AK27" si="16">C3*(IF(AJ3="Desconheço",1,IF(AJ3="Fraco",2,IF(AJ3="Regular",3,IF(AJ3="Bom",4,IF(AJ3="Muito Bom",5,0))))))</f>
        <v>400004</v>
      </c>
      <c r="AL3" s="1" t="s">
        <v>31</v>
      </c>
      <c r="AM3" s="17">
        <f t="shared" ref="AM3:AM27" si="17">C3*(IF(AL3="Desconheço",1,IF(AL3="Fraco",2,IF(AL3="Regular",3,IF(AL3="Bom",4,IF(AL3="Muito Bom",5,0))))))</f>
        <v>400004</v>
      </c>
      <c r="AN3" s="1" t="s">
        <v>31</v>
      </c>
      <c r="AO3" s="17">
        <f t="shared" ref="AO3:AO27" si="18">C3*(IF(AN3="Desconheço",1,IF(AN3="Fraco",2,IF(AN3="Regular",3,IF(AN3="Bom",4,IF(AN3="Muito Bom",5,0))))))</f>
        <v>400004</v>
      </c>
      <c r="AP3" s="1" t="s">
        <v>31</v>
      </c>
      <c r="AQ3" s="17">
        <f t="shared" ref="AQ3:AQ27" si="19">C3*(IF(AP3="Desconheço",1,IF(AP3="Fraco",2,IF(AP3="Regular",3,IF(AP3="Bom",4,IF(AP3="Muito Bom",5,0))))))</f>
        <v>400004</v>
      </c>
      <c r="AR3" s="1" t="s">
        <v>31</v>
      </c>
      <c r="AS3" s="17">
        <f t="shared" ref="AS3:AS27" si="20">C3*(IF(AR3="Desconheço",1,IF(AR3="Fraco",2,IF(AR3="Regular",3,IF(AR3="Bom",4,IF(AR3="Muito Bom",5,0))))))</f>
        <v>400004</v>
      </c>
      <c r="AT3" s="1" t="s">
        <v>31</v>
      </c>
      <c r="AU3" s="17">
        <f t="shared" ref="AU3:AU27" si="21">C3*(IF(AT3="Desconheço",1,IF(AT3="Fraco",2,IF(AT3="Regular",3,IF(AT3="Bom",4,IF(AT3="Muito Bom",5,0))))))</f>
        <v>400004</v>
      </c>
      <c r="AV3" s="1" t="s">
        <v>31</v>
      </c>
      <c r="AW3" s="17">
        <f t="shared" ref="AW3:AW27" si="22">C3*(IF(AV3="Desconheço",1,IF(AV3="Fraco",2,IF(AV3="Regular",3,IF(AV3="Bom",4,IF(AV3="Muito Bom",5,0))))))</f>
        <v>400004</v>
      </c>
      <c r="AX3" s="1" t="s">
        <v>31</v>
      </c>
      <c r="AY3" s="17">
        <f t="shared" ref="AY3:AY27" si="23">C3*(IF(AX3="Desconheço",1,IF(AX3="Fraco",2,IF(AX3="Regular",3,IF(AX3="Bom",4,IF(AX3="Muito Bom",5,0))))))</f>
        <v>400004</v>
      </c>
      <c r="AZ3" s="1" t="s">
        <v>31</v>
      </c>
      <c r="BA3" s="17">
        <f t="shared" ref="BA3:BA27" si="24">C3*(IF(AZ3="Desconheço",1,IF(AZ3="Fraco",2,IF(AZ3="Regular",3,IF(AZ3="Bom",4,IF(AZ3="Muito Bom",5,0))))))</f>
        <v>400004</v>
      </c>
      <c r="BB3" s="1" t="s">
        <v>31</v>
      </c>
      <c r="BC3" s="17">
        <f t="shared" ref="BC3:BC27" si="25">C3*(IF(BB3="Desconheço",1,IF(BB3="Fraco",2,IF(BB3="Regular",3,IF(BB3="Bom",4,IF(BB3="Muito Bom",5,0))))))</f>
        <v>400004</v>
      </c>
      <c r="BD3" s="1" t="s">
        <v>31</v>
      </c>
      <c r="BE3" s="17">
        <f t="shared" ref="BE3:BE27" si="26">C3*(IF(BD3="Desconheço",1,IF(BD3="Fraco",2,IF(BD3="Regular",3,IF(BD3="Bom",4,IF(BD3="Muito Bom",5,0))))))</f>
        <v>400004</v>
      </c>
      <c r="BF3" s="1" t="s">
        <v>31</v>
      </c>
      <c r="BG3" s="17">
        <f t="shared" ref="BG3:BG27" si="27">C3*(IF(BF3="Desconheço",1,IF(BF3="Fraco",2,IF(BF3="Regular",3,IF(BF3="Bom",4,IF(BF3="Muito Bom",5,0))))))</f>
        <v>400004</v>
      </c>
      <c r="BH3" s="1" t="s">
        <v>31</v>
      </c>
      <c r="BI3" s="17">
        <f t="shared" ref="BI3:BI27" si="28">C3*(IF(BH3="Desconheço",1,IF(BH3="Fraco",2,IF(BH3="Regular",3,IF(BH3="Bom",4,IF(BH3="Muito Bom",5,0))))))</f>
        <v>400004</v>
      </c>
      <c r="BJ3" s="1" t="s">
        <v>31</v>
      </c>
      <c r="BK3" s="17">
        <f t="shared" ref="BK3:BK27" si="29">C3*(IF(BJ3="Desconheço",1,IF(BJ3="Fraco",2,IF(BJ3="Regular",3,IF(BJ3="Bom",4,IF(BJ3="Muito Bom",5,0))))))</f>
        <v>400004</v>
      </c>
      <c r="BL3" s="1" t="s">
        <v>31</v>
      </c>
      <c r="BM3" s="17">
        <f t="shared" ref="BM3:BM27" si="30">C3*(IF(BL3="Desconheço",1,IF(BL3="Fraco",2,IF(BL3="Regular",3,IF(BL3="Bom",4,IF(BL3="Muito Bom",5,0))))))</f>
        <v>400004</v>
      </c>
      <c r="BN3" s="1" t="s">
        <v>31</v>
      </c>
      <c r="BO3" s="17">
        <f t="shared" ref="BO3:BO27" si="31">C3*(IF(BN3="Desconheço",1,IF(BN3="Fraco",2,IF(BN3="Regular",3,IF(BN3="Bom",4,IF(BN3="Muito Bom",5,0))))))</f>
        <v>400004</v>
      </c>
      <c r="BP3" s="1" t="s">
        <v>31</v>
      </c>
      <c r="BQ3" s="17">
        <f t="shared" ref="BQ3:BQ27" si="32">C3*(IF(BP3="Desconheço",1,IF(BP3="Fraco",2,IF(BP3="Regular",3,IF(BP3="Bom",4,IF(BP3="Muito Bom",5,0))))))</f>
        <v>400004</v>
      </c>
      <c r="BR3" s="1" t="s">
        <v>32</v>
      </c>
      <c r="BS3" s="17">
        <f t="shared" ref="BS3:BS27" si="33">C3*(IF(BR3="Desconheço",1,IF(BR3="Fraco",2,IF(BR3="Regular",3,IF(BR3="Bom",4,IF(BR3="Muito Bom",5,0))))))</f>
        <v>300003</v>
      </c>
      <c r="BT3" s="1" t="s">
        <v>30</v>
      </c>
      <c r="BU3" s="17">
        <f t="shared" ref="BU3:BU28" si="34">C3*(IF(BT3="Desconheço",1,IF(BT3="Fraco",2,IF(BT3="Regular",3,IF(BT3="Bom",4,IF(BT3="Muito Bom",5,0))))))</f>
        <v>500005</v>
      </c>
      <c r="BV3" s="1" t="s">
        <v>30</v>
      </c>
      <c r="BW3" s="17">
        <f t="shared" ref="BW3:BW28" si="35">C3*(IF(BV3="Desconheço",1,IF(BV3="Fraco",2,IF(BV3="Regular",3,IF(BV3="Bom",4,IF(BV3="Muito Bom",5,0))))))</f>
        <v>500005</v>
      </c>
      <c r="BX3" s="1" t="s">
        <v>31</v>
      </c>
      <c r="BY3" s="17">
        <f t="shared" ref="BY3:BY28" si="36">C3*(IF(BX3="Desconheço",1,IF(BX3="Fraco",2,IF(BX3="Regular",3,IF(BX3="Bom",4,IF(BX3="Muito Bom",5,0))))))</f>
        <v>400004</v>
      </c>
      <c r="BZ3" s="1" t="s">
        <v>30</v>
      </c>
      <c r="CA3" s="17">
        <f t="shared" ref="CA3:CA28" si="37">C3*(IF(BZ3="Desconheço",1,IF(BZ3="Fraco",2,IF(BZ3="Regular",3,IF(BZ3="Bom",4,IF(BZ3="Muito Bom",5,0))))))</f>
        <v>500005</v>
      </c>
      <c r="CB3" s="1" t="s">
        <v>31</v>
      </c>
      <c r="CC3" s="17">
        <f t="shared" ref="CC3:CC28" si="38">C3*(IF(CB3="Desconheço",1,IF(CB3="Fraco",2,IF(CB3="Regular",3,IF(CB3="Bom",4,IF(CB3="Muito Bom",5,0))))))</f>
        <v>400004</v>
      </c>
      <c r="CD3" s="1" t="s">
        <v>30</v>
      </c>
      <c r="CE3" s="17">
        <f t="shared" ref="CE3:CE27" si="39">C3*(IF(CD3="Desconheço",1,IF(CD3="Fraco",2,IF(CD3="Regular",3,IF(CD3="Bom",4,IF(CD3="Muito Bom",5,0))))))</f>
        <v>500005</v>
      </c>
      <c r="CF3" s="1" t="s">
        <v>30</v>
      </c>
      <c r="CG3" s="17">
        <f t="shared" ref="CG3:CG27" si="40">C3*(IF(CF3="Desconheço",1,IF(CF3="Fraco",2,IF(CF3="Regular",3,IF(CF3="Bom",4,IF(CF3="Muito Bom",5,0))))))</f>
        <v>500005</v>
      </c>
      <c r="CH3" s="1" t="s">
        <v>31</v>
      </c>
      <c r="CI3" s="17">
        <f t="shared" ref="CI3:CI27" si="41">C3*(IF(CH3="Desconheço",1,IF(CH3="Fraco",2,IF(CH3="Regular",3,IF(CH3="Bom",4,IF(CH3="Muito Bom",5,0))))))</f>
        <v>400004</v>
      </c>
      <c r="CJ3" s="1" t="s">
        <v>30</v>
      </c>
      <c r="CK3" s="17">
        <f t="shared" ref="CK3:CK27" si="42">C3*(IF(CJ3="Desconheço",1,IF(CJ3="Fraco",2,IF(CJ3="Regular",3,IF(CJ3="Bom",4,IF(CJ3="Muito Bom",5,0))))))</f>
        <v>500005</v>
      </c>
      <c r="CL3" s="1" t="s">
        <v>31</v>
      </c>
      <c r="CM3" s="17">
        <f t="shared" ref="CM3:CM27" si="43">C3*(IF(CL3="Desconheço",1,IF(CL3="Fraco",2,IF(CL3="Regular",3,IF(CL3="Bom",4,IF(CL3="Muito Bom",5,0))))))</f>
        <v>400004</v>
      </c>
      <c r="CN3" s="1" t="s">
        <v>30</v>
      </c>
      <c r="CO3" s="17">
        <f t="shared" ref="CO3:CO27" si="44">C3*(IF(CN3="Desconheço",1,IF(CN3="Fraco",2,IF(CN3="Regular",3,IF(CN3="Bom",4,IF(CN3="Muito Bom",5,0))))))</f>
        <v>500005</v>
      </c>
      <c r="CP3" s="1" t="s">
        <v>30</v>
      </c>
      <c r="CQ3" s="17">
        <f t="shared" ref="CQ3:CQ27" si="45">C3*(IF(CP3="Desconheço",1,IF(CP3="Fraco",2,IF(CP3="Regular",3,IF(CP3="Bom",4,IF(CP3="Muito Bom",5,0))))))</f>
        <v>500005</v>
      </c>
      <c r="CR3" s="1" t="s">
        <v>30</v>
      </c>
      <c r="CS3" s="17">
        <f t="shared" ref="CS3:CS27" si="46">C3*(IF(CR3="Desconheço",1,IF(CR3="Fraco",2,IF(CR3="Regular",3,IF(CR3="Bom",4,IF(CR3="Muito Bom",5,0))))))</f>
        <v>500005</v>
      </c>
      <c r="CT3" s="1" t="s">
        <v>30</v>
      </c>
      <c r="CU3" s="17">
        <f t="shared" ref="CU3:CU27" si="47">C3*(IF(CT3="Desconheço",1,IF(CT3="Fraco",2,IF(CT3="Regular",3,IF(CT3="Bom",4,IF(CT3="Muito Bom",5,0))))))</f>
        <v>500005</v>
      </c>
      <c r="CV3" s="33" t="s">
        <v>30</v>
      </c>
      <c r="CW3" s="17">
        <f t="shared" ref="CW3:CW27" si="48">C3*(IF(CV3="Desconheço",1,IF(CV3="Fraco",2,IF(CV3="Regular",3,IF(CV3="Bom",4,IF(CV3="Muito Bom",5,0))))))</f>
        <v>500005</v>
      </c>
      <c r="CX3" s="1" t="s">
        <v>30</v>
      </c>
      <c r="CY3" s="17">
        <f t="shared" ref="CY3:CY27" si="49">C3*(IF(CX3="Desconheço",1,IF(CX3="Fraco",2,IF(CX3="Regular",3,IF(CX3="Bom",4,IF(CX3="Muito Bom",5,0))))))</f>
        <v>500005</v>
      </c>
      <c r="CZ3" s="1" t="s">
        <v>30</v>
      </c>
      <c r="DA3" s="17">
        <f t="shared" ref="DA3:DA27" si="50">C3*(IF(CZ3="Desconheço",1,IF(CZ3="Fraco",2,IF(CZ3="Regular",3,IF(CZ3="Bom",4,IF(CZ3="Muito Bom",5,0))))))</f>
        <v>500005</v>
      </c>
      <c r="DB3" s="1" t="s">
        <v>30</v>
      </c>
      <c r="DC3" s="17">
        <f t="shared" ref="DC3:DC27" si="51">C3*(IF(DB3="Desconheço",1,IF(DB3="Fraco",2,IF(DB3="Regular",3,IF(DB3="Bom",4,IF(DB3="Muito Bom",5,0))))))</f>
        <v>500005</v>
      </c>
      <c r="DD3" s="1" t="s">
        <v>30</v>
      </c>
      <c r="DE3" s="17">
        <f t="shared" ref="DE3:DE27" si="52">C3*(IF(DD3="Desconheço",1,IF(DD3="Fraco",2,IF(DD3="Regular",3,IF(DD3="Bom",4,IF(DD3="Muito Bom",5,0))))))</f>
        <v>500005</v>
      </c>
      <c r="DF3" s="1" t="s">
        <v>31</v>
      </c>
      <c r="DG3" s="17">
        <f t="shared" ref="DG3:DG27" si="53">C3*(IF(DF3="Desconheço",1,IF(DF3="Fraco",2,IF(DF3="Regular",3,IF(DF3="Bom",4,IF(DF3="Muito Bom",5,0))))))</f>
        <v>400004</v>
      </c>
      <c r="DH3" s="1" t="s">
        <v>32</v>
      </c>
      <c r="DI3" s="17">
        <f t="shared" ref="DI3:DI27" si="54">C3*(IF(DH3="Desconheço",1,IF(DH3="Fraco",2,IF(DH3="Regular",3,IF(DH3="Bom",4,IF(DH3="Muito Bom",5,0))))))</f>
        <v>300003</v>
      </c>
      <c r="DJ3" s="1" t="s">
        <v>30</v>
      </c>
      <c r="DK3" s="17">
        <f t="shared" ref="DK3:DK27" si="55">C3*(IF(DJ3="Desconheço",1,IF(DJ3="Fraco",2,IF(DJ3="Regular",3,IF(DJ3="Bom",4,IF(DJ3="Muito Bom",5,0))))))</f>
        <v>500005</v>
      </c>
      <c r="DL3" s="1" t="s">
        <v>30</v>
      </c>
      <c r="DM3" s="17">
        <f t="shared" ref="DM3:DM27" si="56">C3*(IF(DL3="Desconheço",1,IF(DL3="Fraco",2,IF(DL3="Regular",3,IF(DL3="Bom",4,IF(DL3="Muito Bom",5,0))))))</f>
        <v>500005</v>
      </c>
      <c r="DN3" s="1" t="s">
        <v>30</v>
      </c>
      <c r="DO3" s="17">
        <f t="shared" ref="DO3:DO27" si="57">C3*(IF(DN3="Desconheço",1,IF(DN3="Fraco",2,IF(DN3="Regular",3,IF(DN3="Bom",4,IF(DN3="Muito Bom",5,0))))))</f>
        <v>500005</v>
      </c>
      <c r="DP3" s="1" t="s">
        <v>30</v>
      </c>
      <c r="DQ3" s="17">
        <f t="shared" ref="DQ3:DQ27" si="58">C3*(IF(DP3="Desconheço",1,IF(DP3="Fraco",2,IF(DP3="Regular",3,IF(DP3="Bom",4,IF(DP3="Muito Bom",5,0))))))</f>
        <v>500005</v>
      </c>
      <c r="DR3" s="1" t="s">
        <v>30</v>
      </c>
      <c r="DS3" s="17">
        <f t="shared" ref="DS3:DS27" si="59">C3*(IF(DR3="Desconheço",1,IF(DR3="Fraco",2,IF(DR3="Regular",3,IF(DR3="Bom",4,IF(DR3="Muito Bom",5,0))))))</f>
        <v>500005</v>
      </c>
      <c r="DT3" s="1" t="s">
        <v>30</v>
      </c>
      <c r="DU3" s="17">
        <f t="shared" ref="DU3:DU27" si="60">C3*(IF(DT3="Desconheço",1,IF(DT3="Fraco",2,IF(DT3="Regular",3,IF(DT3="Bom",4,IF(DT3="Muito Bom",5,0))))))</f>
        <v>500005</v>
      </c>
      <c r="DV3" s="1" t="s">
        <v>30</v>
      </c>
      <c r="DW3" s="17">
        <f t="shared" ref="DW3:DW28" si="61">C3*(IF(DV3="Desconheço",1,IF(DV3="Fraco",2,IF(DV3="Regular",3,IF(DV3="Bom",4,IF(DV3="Muito Bom",5,0))))))</f>
        <v>500005</v>
      </c>
      <c r="DX3" s="1" t="s">
        <v>31</v>
      </c>
      <c r="DY3" s="17">
        <f t="shared" ref="DY3:DY28" si="62">C3*(IF(DX3="Desconheço",1,IF(DX3="Fraco",2,IF(DX3="Regular",3,IF(DX3="Bom",4,IF(DX3="Muito Bom",5,0))))))</f>
        <v>400004</v>
      </c>
    </row>
    <row r="4" spans="1:129" ht="12.75" x14ac:dyDescent="0.2">
      <c r="A4" s="29">
        <v>44245.561829247687</v>
      </c>
      <c r="B4" s="1" t="s">
        <v>28</v>
      </c>
      <c r="C4" s="16">
        <f>VLOOKUP(B4,'Parte 1'!$C$5:$D$11,2,FALSE)</f>
        <v>100001</v>
      </c>
      <c r="D4" s="1" t="s">
        <v>41</v>
      </c>
      <c r="E4" s="16">
        <f t="shared" si="0"/>
        <v>300003</v>
      </c>
      <c r="F4" s="1" t="s">
        <v>31</v>
      </c>
      <c r="G4" s="17">
        <f t="shared" si="1"/>
        <v>400004</v>
      </c>
      <c r="H4" s="1" t="s">
        <v>31</v>
      </c>
      <c r="I4" s="17">
        <f t="shared" si="2"/>
        <v>400004</v>
      </c>
      <c r="J4" s="1" t="s">
        <v>31</v>
      </c>
      <c r="K4" s="17">
        <f t="shared" si="3"/>
        <v>400004</v>
      </c>
      <c r="L4" s="1" t="s">
        <v>31</v>
      </c>
      <c r="M4" s="17">
        <f t="shared" si="4"/>
        <v>400004</v>
      </c>
      <c r="N4" s="1" t="s">
        <v>31</v>
      </c>
      <c r="O4" s="17">
        <f t="shared" si="5"/>
        <v>400004</v>
      </c>
      <c r="P4" s="1" t="s">
        <v>31</v>
      </c>
      <c r="Q4" s="17">
        <f t="shared" si="6"/>
        <v>400004</v>
      </c>
      <c r="R4" s="1" t="s">
        <v>31</v>
      </c>
      <c r="S4" s="17">
        <f t="shared" si="7"/>
        <v>400004</v>
      </c>
      <c r="T4" s="3" t="s">
        <v>31</v>
      </c>
      <c r="U4" s="17">
        <f t="shared" si="8"/>
        <v>400004</v>
      </c>
      <c r="V4" s="3" t="s">
        <v>31</v>
      </c>
      <c r="W4" s="17">
        <f t="shared" si="9"/>
        <v>400004</v>
      </c>
      <c r="X4" s="3" t="s">
        <v>31</v>
      </c>
      <c r="Y4" s="17">
        <f t="shared" si="10"/>
        <v>400004</v>
      </c>
      <c r="Z4" s="3" t="s">
        <v>31</v>
      </c>
      <c r="AA4" s="17">
        <f t="shared" si="11"/>
        <v>400004</v>
      </c>
      <c r="AB4" s="3" t="s">
        <v>31</v>
      </c>
      <c r="AC4" s="17">
        <f t="shared" si="12"/>
        <v>400004</v>
      </c>
      <c r="AD4" s="3" t="s">
        <v>31</v>
      </c>
      <c r="AE4" s="17">
        <f t="shared" si="13"/>
        <v>400004</v>
      </c>
      <c r="AF4" s="1" t="s">
        <v>30</v>
      </c>
      <c r="AG4" s="17">
        <f t="shared" si="14"/>
        <v>500005</v>
      </c>
      <c r="AH4" s="1" t="s">
        <v>31</v>
      </c>
      <c r="AI4" s="17">
        <f t="shared" si="15"/>
        <v>400004</v>
      </c>
      <c r="AJ4" s="1" t="s">
        <v>31</v>
      </c>
      <c r="AK4" s="17">
        <f t="shared" si="16"/>
        <v>400004</v>
      </c>
      <c r="AL4" s="1" t="s">
        <v>31</v>
      </c>
      <c r="AM4" s="17">
        <f t="shared" si="17"/>
        <v>400004</v>
      </c>
      <c r="AN4" s="1" t="s">
        <v>31</v>
      </c>
      <c r="AO4" s="17">
        <f t="shared" si="18"/>
        <v>400004</v>
      </c>
      <c r="AP4" s="1" t="s">
        <v>31</v>
      </c>
      <c r="AQ4" s="17">
        <f t="shared" si="19"/>
        <v>400004</v>
      </c>
      <c r="AR4" s="1" t="s">
        <v>32</v>
      </c>
      <c r="AS4" s="17">
        <f t="shared" si="20"/>
        <v>300003</v>
      </c>
      <c r="AT4" s="1" t="s">
        <v>31</v>
      </c>
      <c r="AU4" s="17">
        <f t="shared" si="21"/>
        <v>400004</v>
      </c>
      <c r="AV4" s="1" t="s">
        <v>32</v>
      </c>
      <c r="AW4" s="17">
        <f t="shared" si="22"/>
        <v>300003</v>
      </c>
      <c r="AX4" s="1" t="s">
        <v>31</v>
      </c>
      <c r="AY4" s="17">
        <f t="shared" si="23"/>
        <v>400004</v>
      </c>
      <c r="AZ4" s="1" t="s">
        <v>31</v>
      </c>
      <c r="BA4" s="17">
        <f t="shared" si="24"/>
        <v>400004</v>
      </c>
      <c r="BB4" s="1" t="s">
        <v>31</v>
      </c>
      <c r="BC4" s="17">
        <f t="shared" si="25"/>
        <v>400004</v>
      </c>
      <c r="BD4" s="1" t="s">
        <v>31</v>
      </c>
      <c r="BE4" s="17">
        <f t="shared" si="26"/>
        <v>400004</v>
      </c>
      <c r="BF4" s="1" t="s">
        <v>32</v>
      </c>
      <c r="BG4" s="17">
        <f t="shared" si="27"/>
        <v>300003</v>
      </c>
      <c r="BH4" s="1" t="s">
        <v>32</v>
      </c>
      <c r="BI4" s="17">
        <f t="shared" si="28"/>
        <v>300003</v>
      </c>
      <c r="BJ4" s="1" t="s">
        <v>32</v>
      </c>
      <c r="BK4" s="17">
        <f t="shared" si="29"/>
        <v>300003</v>
      </c>
      <c r="BL4" s="1" t="s">
        <v>31</v>
      </c>
      <c r="BM4" s="17">
        <f t="shared" si="30"/>
        <v>400004</v>
      </c>
      <c r="BN4" s="1" t="s">
        <v>31</v>
      </c>
      <c r="BO4" s="17">
        <f t="shared" si="31"/>
        <v>400004</v>
      </c>
      <c r="BP4" s="1" t="s">
        <v>32</v>
      </c>
      <c r="BQ4" s="17">
        <f t="shared" si="32"/>
        <v>300003</v>
      </c>
      <c r="BR4" s="1" t="s">
        <v>32</v>
      </c>
      <c r="BS4" s="17">
        <f t="shared" si="33"/>
        <v>300003</v>
      </c>
      <c r="BT4" s="1" t="s">
        <v>31</v>
      </c>
      <c r="BU4" s="17">
        <f t="shared" si="34"/>
        <v>400004</v>
      </c>
      <c r="BV4" s="1" t="s">
        <v>31</v>
      </c>
      <c r="BW4" s="17">
        <f t="shared" si="35"/>
        <v>400004</v>
      </c>
      <c r="BX4" s="1" t="s">
        <v>31</v>
      </c>
      <c r="BY4" s="17">
        <f t="shared" si="36"/>
        <v>400004</v>
      </c>
      <c r="BZ4" s="1" t="s">
        <v>31</v>
      </c>
      <c r="CA4" s="17">
        <f t="shared" si="37"/>
        <v>400004</v>
      </c>
      <c r="CB4" s="1" t="s">
        <v>31</v>
      </c>
      <c r="CC4" s="17">
        <f t="shared" si="38"/>
        <v>400004</v>
      </c>
      <c r="CD4" s="1" t="s">
        <v>31</v>
      </c>
      <c r="CE4" s="17">
        <f t="shared" si="39"/>
        <v>400004</v>
      </c>
      <c r="CF4" s="1" t="s">
        <v>31</v>
      </c>
      <c r="CG4" s="17">
        <f t="shared" si="40"/>
        <v>400004</v>
      </c>
      <c r="CH4" s="1" t="s">
        <v>31</v>
      </c>
      <c r="CI4" s="17">
        <f t="shared" si="41"/>
        <v>400004</v>
      </c>
      <c r="CJ4" s="1" t="s">
        <v>31</v>
      </c>
      <c r="CK4" s="17">
        <f t="shared" si="42"/>
        <v>400004</v>
      </c>
      <c r="CL4" s="1" t="s">
        <v>31</v>
      </c>
      <c r="CM4" s="17">
        <f t="shared" si="43"/>
        <v>400004</v>
      </c>
      <c r="CN4" s="1" t="s">
        <v>33</v>
      </c>
      <c r="CO4" s="17">
        <f t="shared" si="44"/>
        <v>100001</v>
      </c>
      <c r="CP4" s="1" t="s">
        <v>33</v>
      </c>
      <c r="CQ4" s="17">
        <f t="shared" si="45"/>
        <v>100001</v>
      </c>
      <c r="CR4" s="1" t="s">
        <v>33</v>
      </c>
      <c r="CS4" s="17">
        <f t="shared" si="46"/>
        <v>100001</v>
      </c>
      <c r="CT4" s="1" t="s">
        <v>33</v>
      </c>
      <c r="CU4" s="17">
        <f t="shared" si="47"/>
        <v>100001</v>
      </c>
      <c r="CV4" s="33" t="s">
        <v>31</v>
      </c>
      <c r="CW4" s="17">
        <f t="shared" si="48"/>
        <v>400004</v>
      </c>
      <c r="CX4" s="1" t="s">
        <v>31</v>
      </c>
      <c r="CY4" s="17">
        <f t="shared" si="49"/>
        <v>400004</v>
      </c>
      <c r="CZ4" s="1" t="s">
        <v>31</v>
      </c>
      <c r="DA4" s="17">
        <f t="shared" si="50"/>
        <v>400004</v>
      </c>
      <c r="DB4" s="1" t="s">
        <v>31</v>
      </c>
      <c r="DC4" s="17">
        <f t="shared" si="51"/>
        <v>400004</v>
      </c>
      <c r="DD4" s="1" t="s">
        <v>31</v>
      </c>
      <c r="DE4" s="17">
        <f t="shared" si="52"/>
        <v>400004</v>
      </c>
      <c r="DF4" s="1" t="s">
        <v>31</v>
      </c>
      <c r="DG4" s="17">
        <f t="shared" si="53"/>
        <v>400004</v>
      </c>
      <c r="DH4" s="1" t="s">
        <v>31</v>
      </c>
      <c r="DI4" s="17">
        <f t="shared" si="54"/>
        <v>400004</v>
      </c>
      <c r="DJ4" s="1" t="s">
        <v>31</v>
      </c>
      <c r="DK4" s="17">
        <f t="shared" si="55"/>
        <v>400004</v>
      </c>
      <c r="DL4" s="1" t="s">
        <v>31</v>
      </c>
      <c r="DM4" s="17">
        <f t="shared" si="56"/>
        <v>400004</v>
      </c>
      <c r="DN4" s="1" t="s">
        <v>31</v>
      </c>
      <c r="DO4" s="17">
        <f t="shared" si="57"/>
        <v>400004</v>
      </c>
      <c r="DP4" s="1" t="s">
        <v>31</v>
      </c>
      <c r="DQ4" s="17">
        <f t="shared" si="58"/>
        <v>400004</v>
      </c>
      <c r="DR4" s="1" t="s">
        <v>31</v>
      </c>
      <c r="DS4" s="17">
        <f t="shared" si="59"/>
        <v>400004</v>
      </c>
      <c r="DT4" s="1" t="s">
        <v>31</v>
      </c>
      <c r="DU4" s="17">
        <f t="shared" si="60"/>
        <v>400004</v>
      </c>
      <c r="DV4" s="1" t="s">
        <v>31</v>
      </c>
      <c r="DW4" s="17">
        <f t="shared" si="61"/>
        <v>400004</v>
      </c>
      <c r="DX4" s="1" t="s">
        <v>31</v>
      </c>
      <c r="DY4" s="17">
        <f t="shared" si="62"/>
        <v>400004</v>
      </c>
    </row>
    <row r="5" spans="1:129" ht="12.75" x14ac:dyDescent="0.2">
      <c r="A5" s="29">
        <v>44245.59116950231</v>
      </c>
      <c r="B5" s="1" t="s">
        <v>42</v>
      </c>
      <c r="C5" s="16">
        <f>VLOOKUP(B5,'Parte 1'!$C$5:$D$11,2,FALSE)</f>
        <v>10001</v>
      </c>
      <c r="D5" s="1" t="s">
        <v>41</v>
      </c>
      <c r="E5" s="16">
        <f t="shared" si="0"/>
        <v>30003</v>
      </c>
      <c r="F5" s="1" t="s">
        <v>31</v>
      </c>
      <c r="G5" s="17">
        <f t="shared" si="1"/>
        <v>40004</v>
      </c>
      <c r="H5" s="1" t="s">
        <v>30</v>
      </c>
      <c r="I5" s="17">
        <f t="shared" si="2"/>
        <v>50005</v>
      </c>
      <c r="J5" s="1" t="s">
        <v>31</v>
      </c>
      <c r="K5" s="17">
        <f t="shared" si="3"/>
        <v>40004</v>
      </c>
      <c r="L5" s="1" t="s">
        <v>30</v>
      </c>
      <c r="M5" s="17">
        <f t="shared" si="4"/>
        <v>50005</v>
      </c>
      <c r="N5" s="1" t="s">
        <v>30</v>
      </c>
      <c r="O5" s="17">
        <f t="shared" si="5"/>
        <v>50005</v>
      </c>
      <c r="P5" s="1" t="s">
        <v>31</v>
      </c>
      <c r="Q5" s="17">
        <f t="shared" si="6"/>
        <v>40004</v>
      </c>
      <c r="R5" s="1" t="s">
        <v>31</v>
      </c>
      <c r="S5" s="17">
        <f t="shared" si="7"/>
        <v>40004</v>
      </c>
      <c r="T5" s="3" t="s">
        <v>31</v>
      </c>
      <c r="U5" s="17">
        <f t="shared" si="8"/>
        <v>40004</v>
      </c>
      <c r="V5" s="3" t="s">
        <v>31</v>
      </c>
      <c r="W5" s="17">
        <f t="shared" si="9"/>
        <v>40004</v>
      </c>
      <c r="X5" s="3" t="s">
        <v>31</v>
      </c>
      <c r="Y5" s="17">
        <f t="shared" si="10"/>
        <v>40004</v>
      </c>
      <c r="Z5" s="3" t="s">
        <v>32</v>
      </c>
      <c r="AA5" s="17">
        <f t="shared" si="11"/>
        <v>30003</v>
      </c>
      <c r="AB5" s="3" t="s">
        <v>31</v>
      </c>
      <c r="AC5" s="17">
        <f t="shared" si="12"/>
        <v>40004</v>
      </c>
      <c r="AD5" s="3" t="s">
        <v>31</v>
      </c>
      <c r="AE5" s="17">
        <f t="shared" si="13"/>
        <v>40004</v>
      </c>
      <c r="AF5" s="1" t="s">
        <v>31</v>
      </c>
      <c r="AG5" s="17">
        <f t="shared" si="14"/>
        <v>40004</v>
      </c>
      <c r="AH5" s="1" t="s">
        <v>31</v>
      </c>
      <c r="AI5" s="17">
        <f t="shared" si="15"/>
        <v>40004</v>
      </c>
      <c r="AJ5" s="1" t="s">
        <v>31</v>
      </c>
      <c r="AK5" s="17">
        <f t="shared" si="16"/>
        <v>40004</v>
      </c>
      <c r="AL5" s="1" t="s">
        <v>31</v>
      </c>
      <c r="AM5" s="17">
        <f t="shared" si="17"/>
        <v>40004</v>
      </c>
      <c r="AN5" s="1" t="s">
        <v>31</v>
      </c>
      <c r="AO5" s="17">
        <f t="shared" si="18"/>
        <v>40004</v>
      </c>
      <c r="AP5" s="1" t="s">
        <v>31</v>
      </c>
      <c r="AQ5" s="17">
        <f t="shared" si="19"/>
        <v>40004</v>
      </c>
      <c r="AR5" s="1" t="s">
        <v>32</v>
      </c>
      <c r="AS5" s="17">
        <f t="shared" si="20"/>
        <v>30003</v>
      </c>
      <c r="AT5" s="1" t="s">
        <v>31</v>
      </c>
      <c r="AU5" s="17">
        <f t="shared" si="21"/>
        <v>40004</v>
      </c>
      <c r="AV5" s="1" t="s">
        <v>31</v>
      </c>
      <c r="AW5" s="17">
        <f t="shared" si="22"/>
        <v>40004</v>
      </c>
      <c r="AX5" s="1" t="s">
        <v>31</v>
      </c>
      <c r="AY5" s="17">
        <f t="shared" si="23"/>
        <v>40004</v>
      </c>
      <c r="AZ5" s="1" t="s">
        <v>31</v>
      </c>
      <c r="BA5" s="17">
        <f t="shared" si="24"/>
        <v>40004</v>
      </c>
      <c r="BB5" s="1" t="s">
        <v>31</v>
      </c>
      <c r="BC5" s="17">
        <f t="shared" si="25"/>
        <v>40004</v>
      </c>
      <c r="BD5" s="1" t="s">
        <v>31</v>
      </c>
      <c r="BE5" s="17">
        <f t="shared" si="26"/>
        <v>40004</v>
      </c>
      <c r="BF5" s="1" t="s">
        <v>31</v>
      </c>
      <c r="BG5" s="17">
        <f t="shared" si="27"/>
        <v>40004</v>
      </c>
      <c r="BH5" s="1" t="s">
        <v>31</v>
      </c>
      <c r="BI5" s="17">
        <f t="shared" si="28"/>
        <v>40004</v>
      </c>
      <c r="BJ5" s="1" t="s">
        <v>31</v>
      </c>
      <c r="BK5" s="17">
        <f t="shared" si="29"/>
        <v>40004</v>
      </c>
      <c r="BL5" s="1" t="s">
        <v>31</v>
      </c>
      <c r="BM5" s="17">
        <f t="shared" si="30"/>
        <v>40004</v>
      </c>
      <c r="BN5" s="1" t="s">
        <v>31</v>
      </c>
      <c r="BO5" s="17">
        <f t="shared" si="31"/>
        <v>40004</v>
      </c>
      <c r="BP5" s="1" t="s">
        <v>31</v>
      </c>
      <c r="BQ5" s="17">
        <f t="shared" si="32"/>
        <v>40004</v>
      </c>
      <c r="BR5" s="1" t="s">
        <v>31</v>
      </c>
      <c r="BS5" s="17">
        <f t="shared" si="33"/>
        <v>40004</v>
      </c>
      <c r="BT5" s="1" t="s">
        <v>30</v>
      </c>
      <c r="BU5" s="17">
        <f t="shared" si="34"/>
        <v>50005</v>
      </c>
      <c r="BV5" s="1" t="s">
        <v>30</v>
      </c>
      <c r="BW5" s="17">
        <f t="shared" si="35"/>
        <v>50005</v>
      </c>
      <c r="BX5" s="1" t="s">
        <v>31</v>
      </c>
      <c r="BY5" s="17">
        <f t="shared" si="36"/>
        <v>40004</v>
      </c>
      <c r="BZ5" s="1" t="s">
        <v>31</v>
      </c>
      <c r="CA5" s="17">
        <f t="shared" si="37"/>
        <v>40004</v>
      </c>
      <c r="CB5" s="1" t="s">
        <v>31</v>
      </c>
      <c r="CC5" s="17">
        <f t="shared" si="38"/>
        <v>40004</v>
      </c>
      <c r="CD5" s="1" t="s">
        <v>30</v>
      </c>
      <c r="CE5" s="17">
        <f t="shared" si="39"/>
        <v>50005</v>
      </c>
      <c r="CF5" s="1" t="s">
        <v>31</v>
      </c>
      <c r="CG5" s="17">
        <f t="shared" si="40"/>
        <v>40004</v>
      </c>
      <c r="CH5" s="1" t="s">
        <v>31</v>
      </c>
      <c r="CI5" s="17">
        <f t="shared" si="41"/>
        <v>40004</v>
      </c>
      <c r="CJ5" s="1" t="s">
        <v>31</v>
      </c>
      <c r="CK5" s="17">
        <f t="shared" si="42"/>
        <v>40004</v>
      </c>
      <c r="CL5" s="1" t="s">
        <v>30</v>
      </c>
      <c r="CM5" s="17">
        <f t="shared" si="43"/>
        <v>50005</v>
      </c>
      <c r="CN5" s="1" t="s">
        <v>30</v>
      </c>
      <c r="CO5" s="17">
        <f t="shared" si="44"/>
        <v>50005</v>
      </c>
      <c r="CP5" s="1" t="s">
        <v>30</v>
      </c>
      <c r="CQ5" s="17">
        <f t="shared" si="45"/>
        <v>50005</v>
      </c>
      <c r="CR5" s="1" t="s">
        <v>33</v>
      </c>
      <c r="CS5" s="17">
        <f t="shared" si="46"/>
        <v>10001</v>
      </c>
      <c r="CT5" s="1" t="s">
        <v>31</v>
      </c>
      <c r="CU5" s="17">
        <f t="shared" si="47"/>
        <v>40004</v>
      </c>
      <c r="CV5" s="33" t="s">
        <v>31</v>
      </c>
      <c r="CW5" s="17">
        <f t="shared" si="48"/>
        <v>40004</v>
      </c>
      <c r="CX5" s="1" t="s">
        <v>30</v>
      </c>
      <c r="CY5" s="17">
        <f t="shared" si="49"/>
        <v>50005</v>
      </c>
      <c r="CZ5" s="1" t="s">
        <v>30</v>
      </c>
      <c r="DA5" s="17">
        <f t="shared" si="50"/>
        <v>50005</v>
      </c>
      <c r="DB5" s="1" t="s">
        <v>31</v>
      </c>
      <c r="DC5" s="17">
        <f t="shared" si="51"/>
        <v>40004</v>
      </c>
      <c r="DD5" s="1" t="s">
        <v>30</v>
      </c>
      <c r="DE5" s="17">
        <f t="shared" si="52"/>
        <v>50005</v>
      </c>
      <c r="DF5" s="1" t="s">
        <v>31</v>
      </c>
      <c r="DG5" s="17">
        <f t="shared" si="53"/>
        <v>40004</v>
      </c>
      <c r="DH5" s="1" t="s">
        <v>31</v>
      </c>
      <c r="DI5" s="17">
        <f t="shared" si="54"/>
        <v>40004</v>
      </c>
      <c r="DJ5" s="1" t="s">
        <v>30</v>
      </c>
      <c r="DK5" s="17">
        <f t="shared" si="55"/>
        <v>50005</v>
      </c>
      <c r="DL5" s="1" t="s">
        <v>30</v>
      </c>
      <c r="DM5" s="17">
        <f t="shared" si="56"/>
        <v>50005</v>
      </c>
      <c r="DN5" s="1" t="s">
        <v>30</v>
      </c>
      <c r="DO5" s="17">
        <f t="shared" si="57"/>
        <v>50005</v>
      </c>
      <c r="DP5" s="1" t="s">
        <v>30</v>
      </c>
      <c r="DQ5" s="17">
        <f t="shared" si="58"/>
        <v>50005</v>
      </c>
      <c r="DR5" s="1" t="s">
        <v>30</v>
      </c>
      <c r="DS5" s="17">
        <f t="shared" si="59"/>
        <v>50005</v>
      </c>
      <c r="DT5" s="1" t="s">
        <v>30</v>
      </c>
      <c r="DU5" s="17">
        <f t="shared" si="60"/>
        <v>50005</v>
      </c>
      <c r="DV5" s="1" t="s">
        <v>30</v>
      </c>
      <c r="DW5" s="17">
        <f t="shared" si="61"/>
        <v>50005</v>
      </c>
      <c r="DX5" s="1" t="s">
        <v>30</v>
      </c>
      <c r="DY5" s="17">
        <f t="shared" si="62"/>
        <v>50005</v>
      </c>
    </row>
    <row r="6" spans="1:129" ht="12.75" x14ac:dyDescent="0.2">
      <c r="A6" s="29">
        <v>44245.596254895834</v>
      </c>
      <c r="B6" s="1" t="s">
        <v>34</v>
      </c>
      <c r="C6" s="16">
        <f>VLOOKUP(B6,'Parte 1'!$C$5:$D$11,2,FALSE)</f>
        <v>1001</v>
      </c>
      <c r="D6" s="1" t="s">
        <v>41</v>
      </c>
      <c r="E6" s="16">
        <f t="shared" si="0"/>
        <v>3003</v>
      </c>
      <c r="F6" s="1" t="s">
        <v>30</v>
      </c>
      <c r="G6" s="17">
        <f t="shared" si="1"/>
        <v>5005</v>
      </c>
      <c r="H6" s="1" t="s">
        <v>30</v>
      </c>
      <c r="I6" s="17">
        <f t="shared" si="2"/>
        <v>5005</v>
      </c>
      <c r="J6" s="1" t="s">
        <v>31</v>
      </c>
      <c r="K6" s="17">
        <f t="shared" si="3"/>
        <v>4004</v>
      </c>
      <c r="L6" s="1" t="s">
        <v>31</v>
      </c>
      <c r="M6" s="17">
        <f t="shared" si="4"/>
        <v>4004</v>
      </c>
      <c r="N6" s="1" t="s">
        <v>31</v>
      </c>
      <c r="O6" s="17">
        <f t="shared" si="5"/>
        <v>4004</v>
      </c>
      <c r="P6" s="1" t="s">
        <v>30</v>
      </c>
      <c r="Q6" s="17">
        <f t="shared" si="6"/>
        <v>5005</v>
      </c>
      <c r="R6" s="1" t="s">
        <v>31</v>
      </c>
      <c r="S6" s="17">
        <f t="shared" si="7"/>
        <v>4004</v>
      </c>
      <c r="T6" s="3" t="s">
        <v>32</v>
      </c>
      <c r="U6" s="17">
        <f t="shared" si="8"/>
        <v>3003</v>
      </c>
      <c r="V6" s="3" t="s">
        <v>32</v>
      </c>
      <c r="W6" s="17">
        <f t="shared" si="9"/>
        <v>3003</v>
      </c>
      <c r="X6" s="3" t="s">
        <v>32</v>
      </c>
      <c r="Y6" s="17">
        <f t="shared" si="10"/>
        <v>3003</v>
      </c>
      <c r="Z6" s="3" t="s">
        <v>32</v>
      </c>
      <c r="AA6" s="17">
        <f t="shared" si="11"/>
        <v>3003</v>
      </c>
      <c r="AB6" s="3" t="s">
        <v>32</v>
      </c>
      <c r="AC6" s="17">
        <f t="shared" si="12"/>
        <v>3003</v>
      </c>
      <c r="AD6" s="3" t="s">
        <v>31</v>
      </c>
      <c r="AE6" s="17">
        <f t="shared" si="13"/>
        <v>4004</v>
      </c>
      <c r="AF6" s="1" t="s">
        <v>31</v>
      </c>
      <c r="AG6" s="17">
        <f t="shared" si="14"/>
        <v>4004</v>
      </c>
      <c r="AH6" s="1" t="s">
        <v>32</v>
      </c>
      <c r="AI6" s="17">
        <f t="shared" si="15"/>
        <v>3003</v>
      </c>
      <c r="AJ6" s="1" t="s">
        <v>32</v>
      </c>
      <c r="AK6" s="17">
        <f t="shared" si="16"/>
        <v>3003</v>
      </c>
      <c r="AL6" s="1" t="s">
        <v>32</v>
      </c>
      <c r="AM6" s="17">
        <f t="shared" si="17"/>
        <v>3003</v>
      </c>
      <c r="AN6" s="1" t="s">
        <v>32</v>
      </c>
      <c r="AO6" s="17">
        <f t="shared" si="18"/>
        <v>3003</v>
      </c>
      <c r="AP6" s="1" t="s">
        <v>31</v>
      </c>
      <c r="AQ6" s="17">
        <f t="shared" si="19"/>
        <v>4004</v>
      </c>
      <c r="AR6" s="1" t="s">
        <v>31</v>
      </c>
      <c r="AS6" s="17">
        <f t="shared" si="20"/>
        <v>4004</v>
      </c>
      <c r="AT6" s="1" t="s">
        <v>32</v>
      </c>
      <c r="AU6" s="17">
        <f t="shared" si="21"/>
        <v>3003</v>
      </c>
      <c r="AV6" s="1" t="s">
        <v>31</v>
      </c>
      <c r="AW6" s="17">
        <f t="shared" si="22"/>
        <v>4004</v>
      </c>
      <c r="AX6" s="1" t="s">
        <v>31</v>
      </c>
      <c r="AY6" s="17">
        <f t="shared" si="23"/>
        <v>4004</v>
      </c>
      <c r="AZ6" s="1" t="s">
        <v>32</v>
      </c>
      <c r="BA6" s="17">
        <f t="shared" si="24"/>
        <v>3003</v>
      </c>
      <c r="BB6" s="1" t="s">
        <v>31</v>
      </c>
      <c r="BC6" s="17">
        <f t="shared" si="25"/>
        <v>4004</v>
      </c>
      <c r="BD6" s="1" t="s">
        <v>31</v>
      </c>
      <c r="BE6" s="17">
        <f t="shared" si="26"/>
        <v>4004</v>
      </c>
      <c r="BF6" s="1" t="s">
        <v>31</v>
      </c>
      <c r="BG6" s="17">
        <f t="shared" si="27"/>
        <v>4004</v>
      </c>
      <c r="BH6" s="1" t="s">
        <v>32</v>
      </c>
      <c r="BI6" s="17">
        <f t="shared" si="28"/>
        <v>3003</v>
      </c>
      <c r="BJ6" s="1" t="s">
        <v>36</v>
      </c>
      <c r="BK6" s="17">
        <f t="shared" si="29"/>
        <v>2002</v>
      </c>
      <c r="BL6" s="1" t="s">
        <v>31</v>
      </c>
      <c r="BM6" s="17">
        <f t="shared" si="30"/>
        <v>4004</v>
      </c>
      <c r="BN6" s="1" t="s">
        <v>31</v>
      </c>
      <c r="BO6" s="17">
        <f t="shared" si="31"/>
        <v>4004</v>
      </c>
      <c r="BP6" s="1" t="s">
        <v>32</v>
      </c>
      <c r="BQ6" s="17">
        <f t="shared" si="32"/>
        <v>3003</v>
      </c>
      <c r="BR6" s="1" t="s">
        <v>36</v>
      </c>
      <c r="BS6" s="17">
        <f t="shared" si="33"/>
        <v>2002</v>
      </c>
      <c r="BT6" s="1" t="s">
        <v>32</v>
      </c>
      <c r="BU6" s="17">
        <f t="shared" si="34"/>
        <v>3003</v>
      </c>
      <c r="BV6" s="1" t="s">
        <v>31</v>
      </c>
      <c r="BW6" s="17">
        <f t="shared" si="35"/>
        <v>4004</v>
      </c>
      <c r="BX6" s="1" t="s">
        <v>31</v>
      </c>
      <c r="BY6" s="17">
        <f t="shared" si="36"/>
        <v>4004</v>
      </c>
      <c r="BZ6" s="1" t="s">
        <v>31</v>
      </c>
      <c r="CA6" s="17">
        <f t="shared" si="37"/>
        <v>4004</v>
      </c>
      <c r="CB6" s="1" t="s">
        <v>31</v>
      </c>
      <c r="CC6" s="17">
        <f t="shared" si="38"/>
        <v>4004</v>
      </c>
      <c r="CD6" s="1" t="s">
        <v>30</v>
      </c>
      <c r="CE6" s="17">
        <f t="shared" si="39"/>
        <v>5005</v>
      </c>
      <c r="CF6" s="1" t="s">
        <v>30</v>
      </c>
      <c r="CG6" s="17">
        <f t="shared" si="40"/>
        <v>5005</v>
      </c>
      <c r="CH6" s="1" t="s">
        <v>31</v>
      </c>
      <c r="CI6" s="17">
        <f t="shared" si="41"/>
        <v>4004</v>
      </c>
      <c r="CJ6" s="1" t="s">
        <v>32</v>
      </c>
      <c r="CK6" s="17">
        <f t="shared" si="42"/>
        <v>3003</v>
      </c>
      <c r="CL6" s="1" t="s">
        <v>36</v>
      </c>
      <c r="CM6" s="17">
        <f t="shared" si="43"/>
        <v>2002</v>
      </c>
      <c r="CN6" s="1" t="s">
        <v>31</v>
      </c>
      <c r="CO6" s="17">
        <f t="shared" si="44"/>
        <v>4004</v>
      </c>
      <c r="CP6" s="1" t="s">
        <v>33</v>
      </c>
      <c r="CQ6" s="17">
        <f t="shared" si="45"/>
        <v>1001</v>
      </c>
      <c r="CR6" s="1" t="s">
        <v>33</v>
      </c>
      <c r="CS6" s="17">
        <f t="shared" si="46"/>
        <v>1001</v>
      </c>
      <c r="CT6" s="1" t="s">
        <v>31</v>
      </c>
      <c r="CU6" s="17">
        <f t="shared" si="47"/>
        <v>4004</v>
      </c>
      <c r="CV6" s="33" t="s">
        <v>31</v>
      </c>
      <c r="CW6" s="17">
        <f t="shared" si="48"/>
        <v>4004</v>
      </c>
      <c r="CX6" s="1" t="s">
        <v>31</v>
      </c>
      <c r="CY6" s="17">
        <f t="shared" si="49"/>
        <v>4004</v>
      </c>
      <c r="CZ6" s="1" t="s">
        <v>31</v>
      </c>
      <c r="DA6" s="17">
        <f t="shared" si="50"/>
        <v>4004</v>
      </c>
      <c r="DB6" s="1" t="s">
        <v>30</v>
      </c>
      <c r="DC6" s="17">
        <f t="shared" si="51"/>
        <v>5005</v>
      </c>
      <c r="DD6" s="1" t="s">
        <v>30</v>
      </c>
      <c r="DE6" s="17">
        <f t="shared" si="52"/>
        <v>5005</v>
      </c>
      <c r="DF6" s="1" t="s">
        <v>31</v>
      </c>
      <c r="DG6" s="17">
        <f t="shared" si="53"/>
        <v>4004</v>
      </c>
      <c r="DH6" s="1" t="s">
        <v>31</v>
      </c>
      <c r="DI6" s="17">
        <f t="shared" si="54"/>
        <v>4004</v>
      </c>
      <c r="DJ6" s="1" t="s">
        <v>30</v>
      </c>
      <c r="DK6" s="17">
        <f t="shared" si="55"/>
        <v>5005</v>
      </c>
      <c r="DL6" s="1" t="s">
        <v>31</v>
      </c>
      <c r="DM6" s="17">
        <f t="shared" si="56"/>
        <v>4004</v>
      </c>
      <c r="DN6" s="1" t="s">
        <v>30</v>
      </c>
      <c r="DO6" s="17">
        <f t="shared" si="57"/>
        <v>5005</v>
      </c>
      <c r="DP6" s="1" t="s">
        <v>30</v>
      </c>
      <c r="DQ6" s="17">
        <f t="shared" si="58"/>
        <v>5005</v>
      </c>
      <c r="DR6" s="1" t="s">
        <v>31</v>
      </c>
      <c r="DS6" s="17">
        <f t="shared" si="59"/>
        <v>4004</v>
      </c>
      <c r="DT6" s="1" t="s">
        <v>31</v>
      </c>
      <c r="DU6" s="17">
        <f t="shared" si="60"/>
        <v>4004</v>
      </c>
      <c r="DV6" s="1" t="s">
        <v>31</v>
      </c>
      <c r="DW6" s="17">
        <f t="shared" si="61"/>
        <v>4004</v>
      </c>
      <c r="DX6" s="1" t="s">
        <v>31</v>
      </c>
      <c r="DY6" s="17">
        <f t="shared" si="62"/>
        <v>4004</v>
      </c>
    </row>
    <row r="7" spans="1:129" ht="12.75" x14ac:dyDescent="0.2">
      <c r="A7" s="29">
        <v>44245.611911064814</v>
      </c>
      <c r="B7" s="1" t="s">
        <v>28</v>
      </c>
      <c r="C7" s="16">
        <f>VLOOKUP(B7,'Parte 1'!$C$5:$D$11,2,FALSE)</f>
        <v>100001</v>
      </c>
      <c r="D7" s="1" t="s">
        <v>41</v>
      </c>
      <c r="E7" s="16">
        <f t="shared" si="0"/>
        <v>300003</v>
      </c>
      <c r="F7" s="1" t="s">
        <v>30</v>
      </c>
      <c r="G7" s="17">
        <f t="shared" si="1"/>
        <v>500005</v>
      </c>
      <c r="H7" s="1" t="s">
        <v>30</v>
      </c>
      <c r="I7" s="17">
        <f t="shared" si="2"/>
        <v>500005</v>
      </c>
      <c r="J7" s="1" t="s">
        <v>30</v>
      </c>
      <c r="K7" s="17">
        <f t="shared" si="3"/>
        <v>500005</v>
      </c>
      <c r="L7" s="1" t="s">
        <v>30</v>
      </c>
      <c r="M7" s="17">
        <f t="shared" si="4"/>
        <v>500005</v>
      </c>
      <c r="N7" s="1" t="s">
        <v>30</v>
      </c>
      <c r="O7" s="17">
        <f t="shared" si="5"/>
        <v>500005</v>
      </c>
      <c r="P7" s="1" t="s">
        <v>30</v>
      </c>
      <c r="Q7" s="17">
        <f t="shared" si="6"/>
        <v>500005</v>
      </c>
      <c r="R7" s="1" t="s">
        <v>30</v>
      </c>
      <c r="S7" s="17">
        <f t="shared" si="7"/>
        <v>500005</v>
      </c>
      <c r="T7" s="3" t="s">
        <v>30</v>
      </c>
      <c r="U7" s="17">
        <f t="shared" si="8"/>
        <v>500005</v>
      </c>
      <c r="V7" s="3" t="s">
        <v>30</v>
      </c>
      <c r="W7" s="17">
        <f t="shared" si="9"/>
        <v>500005</v>
      </c>
      <c r="X7" s="3" t="s">
        <v>30</v>
      </c>
      <c r="Y7" s="17">
        <f t="shared" si="10"/>
        <v>500005</v>
      </c>
      <c r="Z7" s="3" t="s">
        <v>30</v>
      </c>
      <c r="AA7" s="17">
        <f t="shared" si="11"/>
        <v>500005</v>
      </c>
      <c r="AB7" s="3" t="s">
        <v>30</v>
      </c>
      <c r="AC7" s="17">
        <f t="shared" si="12"/>
        <v>500005</v>
      </c>
      <c r="AD7" s="3" t="s">
        <v>30</v>
      </c>
      <c r="AE7" s="17">
        <f t="shared" si="13"/>
        <v>500005</v>
      </c>
      <c r="AF7" s="1" t="s">
        <v>30</v>
      </c>
      <c r="AG7" s="17">
        <f t="shared" si="14"/>
        <v>500005</v>
      </c>
      <c r="AH7" s="1" t="s">
        <v>30</v>
      </c>
      <c r="AI7" s="17">
        <f t="shared" si="15"/>
        <v>500005</v>
      </c>
      <c r="AJ7" s="1" t="s">
        <v>30</v>
      </c>
      <c r="AK7" s="17">
        <f t="shared" si="16"/>
        <v>500005</v>
      </c>
      <c r="AL7" s="1" t="s">
        <v>30</v>
      </c>
      <c r="AM7" s="17">
        <f t="shared" si="17"/>
        <v>500005</v>
      </c>
      <c r="AN7" s="1" t="s">
        <v>30</v>
      </c>
      <c r="AO7" s="17">
        <f t="shared" si="18"/>
        <v>500005</v>
      </c>
      <c r="AP7" s="1" t="s">
        <v>30</v>
      </c>
      <c r="AQ7" s="17">
        <f t="shared" si="19"/>
        <v>500005</v>
      </c>
      <c r="AR7" s="1" t="s">
        <v>30</v>
      </c>
      <c r="AS7" s="17">
        <f t="shared" si="20"/>
        <v>500005</v>
      </c>
      <c r="AT7" s="1" t="s">
        <v>32</v>
      </c>
      <c r="AU7" s="17">
        <f t="shared" si="21"/>
        <v>300003</v>
      </c>
      <c r="AV7" s="1" t="s">
        <v>31</v>
      </c>
      <c r="AW7" s="17">
        <f t="shared" si="22"/>
        <v>400004</v>
      </c>
      <c r="AX7" s="1" t="s">
        <v>31</v>
      </c>
      <c r="AY7" s="17">
        <f t="shared" si="23"/>
        <v>400004</v>
      </c>
      <c r="AZ7" s="1" t="s">
        <v>31</v>
      </c>
      <c r="BA7" s="17">
        <f t="shared" si="24"/>
        <v>400004</v>
      </c>
      <c r="BB7" s="1" t="s">
        <v>31</v>
      </c>
      <c r="BC7" s="17">
        <f t="shared" si="25"/>
        <v>400004</v>
      </c>
      <c r="BD7" s="1" t="s">
        <v>31</v>
      </c>
      <c r="BE7" s="17">
        <f t="shared" si="26"/>
        <v>400004</v>
      </c>
      <c r="BF7" s="1" t="s">
        <v>31</v>
      </c>
      <c r="BG7" s="17">
        <f t="shared" si="27"/>
        <v>400004</v>
      </c>
      <c r="BH7" s="1" t="s">
        <v>30</v>
      </c>
      <c r="BI7" s="17">
        <f t="shared" si="28"/>
        <v>500005</v>
      </c>
      <c r="BJ7" s="1" t="s">
        <v>30</v>
      </c>
      <c r="BK7" s="17">
        <f t="shared" si="29"/>
        <v>500005</v>
      </c>
      <c r="BL7" s="1" t="s">
        <v>30</v>
      </c>
      <c r="BM7" s="17">
        <f t="shared" si="30"/>
        <v>500005</v>
      </c>
      <c r="BN7" s="1" t="s">
        <v>31</v>
      </c>
      <c r="BO7" s="17">
        <f t="shared" si="31"/>
        <v>400004</v>
      </c>
      <c r="BP7" s="1" t="s">
        <v>31</v>
      </c>
      <c r="BQ7" s="17">
        <f t="shared" si="32"/>
        <v>400004</v>
      </c>
      <c r="BR7" s="1" t="s">
        <v>31</v>
      </c>
      <c r="BS7" s="17">
        <f t="shared" si="33"/>
        <v>400004</v>
      </c>
      <c r="BT7" s="1" t="s">
        <v>30</v>
      </c>
      <c r="BU7" s="17">
        <f t="shared" si="34"/>
        <v>500005</v>
      </c>
      <c r="BV7" s="1" t="s">
        <v>30</v>
      </c>
      <c r="BW7" s="17">
        <f t="shared" si="35"/>
        <v>500005</v>
      </c>
      <c r="BX7" s="1" t="s">
        <v>30</v>
      </c>
      <c r="BY7" s="17">
        <f t="shared" si="36"/>
        <v>500005</v>
      </c>
      <c r="BZ7" s="1" t="s">
        <v>30</v>
      </c>
      <c r="CA7" s="17">
        <f t="shared" si="37"/>
        <v>500005</v>
      </c>
      <c r="CB7" s="1" t="s">
        <v>30</v>
      </c>
      <c r="CC7" s="17">
        <f t="shared" si="38"/>
        <v>500005</v>
      </c>
      <c r="CD7" s="1" t="s">
        <v>30</v>
      </c>
      <c r="CE7" s="17">
        <f t="shared" si="39"/>
        <v>500005</v>
      </c>
      <c r="CF7" s="1" t="s">
        <v>30</v>
      </c>
      <c r="CG7" s="17">
        <f t="shared" si="40"/>
        <v>500005</v>
      </c>
      <c r="CH7" s="1" t="s">
        <v>31</v>
      </c>
      <c r="CI7" s="17">
        <f t="shared" si="41"/>
        <v>400004</v>
      </c>
      <c r="CJ7" s="1" t="s">
        <v>30</v>
      </c>
      <c r="CK7" s="17">
        <f t="shared" si="42"/>
        <v>500005</v>
      </c>
      <c r="CL7" s="1" t="s">
        <v>32</v>
      </c>
      <c r="CM7" s="17">
        <f t="shared" si="43"/>
        <v>300003</v>
      </c>
      <c r="CN7" s="1" t="s">
        <v>30</v>
      </c>
      <c r="CO7" s="17">
        <f t="shared" si="44"/>
        <v>500005</v>
      </c>
      <c r="CP7" s="1" t="s">
        <v>30</v>
      </c>
      <c r="CQ7" s="17">
        <f t="shared" si="45"/>
        <v>500005</v>
      </c>
      <c r="CR7" s="1" t="s">
        <v>30</v>
      </c>
      <c r="CS7" s="17">
        <f t="shared" si="46"/>
        <v>500005</v>
      </c>
      <c r="CT7" s="1" t="s">
        <v>30</v>
      </c>
      <c r="CU7" s="17">
        <f t="shared" si="47"/>
        <v>500005</v>
      </c>
      <c r="CV7" s="33" t="s">
        <v>30</v>
      </c>
      <c r="CW7" s="17">
        <f t="shared" si="48"/>
        <v>500005</v>
      </c>
      <c r="CX7" s="1" t="s">
        <v>31</v>
      </c>
      <c r="CY7" s="17">
        <f t="shared" si="49"/>
        <v>400004</v>
      </c>
      <c r="CZ7" s="1" t="s">
        <v>30</v>
      </c>
      <c r="DA7" s="17">
        <f t="shared" si="50"/>
        <v>500005</v>
      </c>
      <c r="DB7" s="1" t="s">
        <v>30</v>
      </c>
      <c r="DC7" s="17">
        <f t="shared" si="51"/>
        <v>500005</v>
      </c>
      <c r="DD7" s="1" t="s">
        <v>30</v>
      </c>
      <c r="DE7" s="17">
        <f t="shared" si="52"/>
        <v>500005</v>
      </c>
      <c r="DF7" s="1" t="s">
        <v>30</v>
      </c>
      <c r="DG7" s="17">
        <f t="shared" si="53"/>
        <v>500005</v>
      </c>
      <c r="DH7" s="1" t="s">
        <v>31</v>
      </c>
      <c r="DI7" s="17">
        <f t="shared" si="54"/>
        <v>400004</v>
      </c>
      <c r="DJ7" s="1" t="s">
        <v>31</v>
      </c>
      <c r="DK7" s="17">
        <f t="shared" si="55"/>
        <v>400004</v>
      </c>
      <c r="DL7" s="1" t="s">
        <v>31</v>
      </c>
      <c r="DM7" s="17">
        <f t="shared" si="56"/>
        <v>400004</v>
      </c>
      <c r="DN7" s="1" t="s">
        <v>30</v>
      </c>
      <c r="DO7" s="17">
        <f t="shared" si="57"/>
        <v>500005</v>
      </c>
      <c r="DP7" s="1" t="s">
        <v>30</v>
      </c>
      <c r="DQ7" s="17">
        <f t="shared" si="58"/>
        <v>500005</v>
      </c>
      <c r="DR7" s="1" t="s">
        <v>30</v>
      </c>
      <c r="DS7" s="17">
        <f t="shared" si="59"/>
        <v>500005</v>
      </c>
      <c r="DT7" s="1" t="s">
        <v>31</v>
      </c>
      <c r="DU7" s="17">
        <f t="shared" si="60"/>
        <v>400004</v>
      </c>
      <c r="DV7" s="1" t="s">
        <v>30</v>
      </c>
      <c r="DW7" s="17">
        <f t="shared" si="61"/>
        <v>500005</v>
      </c>
      <c r="DX7" s="1" t="s">
        <v>30</v>
      </c>
      <c r="DY7" s="17">
        <f t="shared" si="62"/>
        <v>500005</v>
      </c>
    </row>
    <row r="8" spans="1:129" ht="12.75" x14ac:dyDescent="0.2">
      <c r="A8" s="29">
        <v>44245.623292025462</v>
      </c>
      <c r="B8" s="1" t="s">
        <v>28</v>
      </c>
      <c r="C8" s="16">
        <f>VLOOKUP(B8,'Parte 1'!$C$5:$D$11,2,FALSE)</f>
        <v>100001</v>
      </c>
      <c r="D8" s="1" t="s">
        <v>29</v>
      </c>
      <c r="E8" s="16">
        <f t="shared" si="0"/>
        <v>400004</v>
      </c>
      <c r="F8" s="1" t="s">
        <v>31</v>
      </c>
      <c r="G8" s="17">
        <f t="shared" si="1"/>
        <v>400004</v>
      </c>
      <c r="H8" s="1" t="s">
        <v>31</v>
      </c>
      <c r="I8" s="17">
        <f t="shared" si="2"/>
        <v>400004</v>
      </c>
      <c r="J8" s="1" t="s">
        <v>31</v>
      </c>
      <c r="K8" s="17">
        <f t="shared" si="3"/>
        <v>400004</v>
      </c>
      <c r="L8" s="1" t="s">
        <v>31</v>
      </c>
      <c r="M8" s="17">
        <f t="shared" si="4"/>
        <v>400004</v>
      </c>
      <c r="N8" s="1" t="s">
        <v>30</v>
      </c>
      <c r="O8" s="17">
        <f t="shared" si="5"/>
        <v>500005</v>
      </c>
      <c r="P8" s="1" t="s">
        <v>32</v>
      </c>
      <c r="Q8" s="17">
        <f t="shared" si="6"/>
        <v>300003</v>
      </c>
      <c r="R8" s="1" t="s">
        <v>31</v>
      </c>
      <c r="S8" s="17">
        <f t="shared" si="7"/>
        <v>400004</v>
      </c>
      <c r="T8" s="3" t="s">
        <v>31</v>
      </c>
      <c r="U8" s="17">
        <f t="shared" si="8"/>
        <v>400004</v>
      </c>
      <c r="V8" s="3" t="s">
        <v>32</v>
      </c>
      <c r="W8" s="17">
        <f t="shared" si="9"/>
        <v>300003</v>
      </c>
      <c r="X8" s="3" t="s">
        <v>31</v>
      </c>
      <c r="Y8" s="17">
        <f t="shared" si="10"/>
        <v>400004</v>
      </c>
      <c r="Z8" s="3" t="s">
        <v>31</v>
      </c>
      <c r="AA8" s="17">
        <f t="shared" si="11"/>
        <v>400004</v>
      </c>
      <c r="AB8" s="3" t="s">
        <v>31</v>
      </c>
      <c r="AC8" s="17">
        <f t="shared" si="12"/>
        <v>400004</v>
      </c>
      <c r="AD8" s="3" t="s">
        <v>32</v>
      </c>
      <c r="AE8" s="17">
        <f t="shared" si="13"/>
        <v>300003</v>
      </c>
      <c r="AF8" s="1" t="s">
        <v>31</v>
      </c>
      <c r="AG8" s="17">
        <f t="shared" si="14"/>
        <v>400004</v>
      </c>
      <c r="AH8" s="1" t="s">
        <v>32</v>
      </c>
      <c r="AI8" s="17">
        <f t="shared" si="15"/>
        <v>300003</v>
      </c>
      <c r="AJ8" s="1" t="s">
        <v>31</v>
      </c>
      <c r="AK8" s="17">
        <f t="shared" si="16"/>
        <v>400004</v>
      </c>
      <c r="AL8" s="1" t="s">
        <v>31</v>
      </c>
      <c r="AM8" s="17">
        <f t="shared" si="17"/>
        <v>400004</v>
      </c>
      <c r="AN8" s="1" t="s">
        <v>31</v>
      </c>
      <c r="AO8" s="17">
        <f t="shared" si="18"/>
        <v>400004</v>
      </c>
      <c r="AP8" s="1" t="s">
        <v>32</v>
      </c>
      <c r="AQ8" s="17">
        <f t="shared" si="19"/>
        <v>300003</v>
      </c>
      <c r="AR8" s="1" t="s">
        <v>32</v>
      </c>
      <c r="AS8" s="17">
        <f t="shared" si="20"/>
        <v>300003</v>
      </c>
      <c r="AT8" s="1" t="s">
        <v>32</v>
      </c>
      <c r="AU8" s="17">
        <f t="shared" si="21"/>
        <v>300003</v>
      </c>
      <c r="AV8" s="1" t="s">
        <v>32</v>
      </c>
      <c r="AW8" s="17">
        <f t="shared" si="22"/>
        <v>300003</v>
      </c>
      <c r="AX8" s="1" t="s">
        <v>33</v>
      </c>
      <c r="AY8" s="17">
        <f t="shared" si="23"/>
        <v>100001</v>
      </c>
      <c r="AZ8" s="1" t="s">
        <v>33</v>
      </c>
      <c r="BA8" s="17">
        <f t="shared" si="24"/>
        <v>100001</v>
      </c>
      <c r="BB8" s="1" t="s">
        <v>33</v>
      </c>
      <c r="BC8" s="17">
        <f t="shared" si="25"/>
        <v>100001</v>
      </c>
      <c r="BD8" s="1" t="s">
        <v>33</v>
      </c>
      <c r="BE8" s="17">
        <f t="shared" si="26"/>
        <v>100001</v>
      </c>
      <c r="BF8" s="1" t="s">
        <v>33</v>
      </c>
      <c r="BG8" s="17">
        <f t="shared" si="27"/>
        <v>100001</v>
      </c>
      <c r="BH8" s="1" t="s">
        <v>32</v>
      </c>
      <c r="BI8" s="17">
        <f t="shared" si="28"/>
        <v>300003</v>
      </c>
      <c r="BJ8" s="1" t="s">
        <v>36</v>
      </c>
      <c r="BK8" s="17">
        <f t="shared" si="29"/>
        <v>200002</v>
      </c>
      <c r="BL8" s="1" t="s">
        <v>31</v>
      </c>
      <c r="BM8" s="17">
        <f t="shared" si="30"/>
        <v>400004</v>
      </c>
      <c r="BN8" s="1" t="s">
        <v>31</v>
      </c>
      <c r="BO8" s="17">
        <f t="shared" si="31"/>
        <v>400004</v>
      </c>
      <c r="BP8" s="1" t="s">
        <v>32</v>
      </c>
      <c r="BQ8" s="17">
        <f t="shared" si="32"/>
        <v>300003</v>
      </c>
      <c r="BR8" s="1" t="s">
        <v>36</v>
      </c>
      <c r="BS8" s="17">
        <f t="shared" si="33"/>
        <v>200002</v>
      </c>
      <c r="BT8" s="1" t="s">
        <v>32</v>
      </c>
      <c r="BU8" s="17">
        <f t="shared" si="34"/>
        <v>300003</v>
      </c>
      <c r="BV8" s="1" t="s">
        <v>31</v>
      </c>
      <c r="BW8" s="17">
        <f t="shared" si="35"/>
        <v>400004</v>
      </c>
      <c r="BX8" s="1" t="s">
        <v>31</v>
      </c>
      <c r="BY8" s="17">
        <f t="shared" si="36"/>
        <v>400004</v>
      </c>
      <c r="BZ8" s="1" t="s">
        <v>32</v>
      </c>
      <c r="CA8" s="17">
        <f t="shared" si="37"/>
        <v>300003</v>
      </c>
      <c r="CB8" s="1" t="s">
        <v>32</v>
      </c>
      <c r="CC8" s="17">
        <f t="shared" si="38"/>
        <v>300003</v>
      </c>
      <c r="CD8" s="1" t="s">
        <v>30</v>
      </c>
      <c r="CE8" s="17">
        <f t="shared" si="39"/>
        <v>500005</v>
      </c>
      <c r="CF8" s="1" t="s">
        <v>30</v>
      </c>
      <c r="CG8" s="17">
        <f t="shared" si="40"/>
        <v>500005</v>
      </c>
      <c r="CH8" s="1" t="s">
        <v>33</v>
      </c>
      <c r="CI8" s="17">
        <f t="shared" si="41"/>
        <v>100001</v>
      </c>
      <c r="CJ8" s="1" t="s">
        <v>33</v>
      </c>
      <c r="CK8" s="17">
        <f t="shared" si="42"/>
        <v>100001</v>
      </c>
      <c r="CL8" s="1" t="s">
        <v>32</v>
      </c>
      <c r="CM8" s="17">
        <f t="shared" si="43"/>
        <v>300003</v>
      </c>
      <c r="CN8" s="1" t="s">
        <v>33</v>
      </c>
      <c r="CO8" s="17">
        <f t="shared" si="44"/>
        <v>100001</v>
      </c>
      <c r="CP8" s="1" t="s">
        <v>33</v>
      </c>
      <c r="CQ8" s="17">
        <f t="shared" si="45"/>
        <v>100001</v>
      </c>
      <c r="CR8" s="1" t="s">
        <v>33</v>
      </c>
      <c r="CS8" s="17">
        <f t="shared" si="46"/>
        <v>100001</v>
      </c>
      <c r="CT8" s="1" t="s">
        <v>33</v>
      </c>
      <c r="CU8" s="17">
        <f t="shared" si="47"/>
        <v>100001</v>
      </c>
      <c r="CV8" s="33" t="s">
        <v>31</v>
      </c>
      <c r="CW8" s="17">
        <f t="shared" si="48"/>
        <v>400004</v>
      </c>
      <c r="CX8" s="1" t="s">
        <v>31</v>
      </c>
      <c r="CY8" s="17">
        <f t="shared" si="49"/>
        <v>400004</v>
      </c>
      <c r="CZ8" s="1" t="s">
        <v>31</v>
      </c>
      <c r="DA8" s="17">
        <f t="shared" si="50"/>
        <v>400004</v>
      </c>
      <c r="DB8" s="1" t="s">
        <v>31</v>
      </c>
      <c r="DC8" s="17">
        <f t="shared" si="51"/>
        <v>400004</v>
      </c>
      <c r="DD8" s="1" t="s">
        <v>32</v>
      </c>
      <c r="DE8" s="17">
        <f t="shared" si="52"/>
        <v>300003</v>
      </c>
      <c r="DF8" s="1" t="s">
        <v>32</v>
      </c>
      <c r="DG8" s="17">
        <f t="shared" si="53"/>
        <v>300003</v>
      </c>
      <c r="DH8" s="1" t="s">
        <v>31</v>
      </c>
      <c r="DI8" s="17">
        <f t="shared" si="54"/>
        <v>400004</v>
      </c>
      <c r="DJ8" s="1" t="s">
        <v>30</v>
      </c>
      <c r="DK8" s="17">
        <f t="shared" si="55"/>
        <v>500005</v>
      </c>
      <c r="DL8" s="1" t="s">
        <v>31</v>
      </c>
      <c r="DM8" s="17">
        <f t="shared" si="56"/>
        <v>400004</v>
      </c>
      <c r="DN8" s="1" t="s">
        <v>30</v>
      </c>
      <c r="DO8" s="17">
        <f t="shared" si="57"/>
        <v>500005</v>
      </c>
      <c r="DP8" s="1" t="s">
        <v>30</v>
      </c>
      <c r="DQ8" s="17">
        <f t="shared" si="58"/>
        <v>500005</v>
      </c>
      <c r="DR8" s="1" t="s">
        <v>30</v>
      </c>
      <c r="DS8" s="17">
        <f t="shared" si="59"/>
        <v>500005</v>
      </c>
      <c r="DT8" s="1" t="s">
        <v>31</v>
      </c>
      <c r="DU8" s="17">
        <f t="shared" si="60"/>
        <v>400004</v>
      </c>
      <c r="DV8" s="1" t="s">
        <v>31</v>
      </c>
      <c r="DW8" s="17">
        <f t="shared" si="61"/>
        <v>400004</v>
      </c>
      <c r="DX8" s="1" t="s">
        <v>31</v>
      </c>
      <c r="DY8" s="17">
        <f t="shared" si="62"/>
        <v>400004</v>
      </c>
    </row>
    <row r="9" spans="1:129" ht="12.75" x14ac:dyDescent="0.2">
      <c r="A9" s="29">
        <v>44245.625435937502</v>
      </c>
      <c r="B9" s="1" t="s">
        <v>37</v>
      </c>
      <c r="C9" s="16">
        <f>VLOOKUP(B9,'Parte 1'!$C$5:$D$11,2,FALSE)</f>
        <v>1000001</v>
      </c>
      <c r="D9" s="1" t="s">
        <v>43</v>
      </c>
      <c r="E9" s="16">
        <f t="shared" si="0"/>
        <v>2000002</v>
      </c>
      <c r="F9" s="1" t="s">
        <v>31</v>
      </c>
      <c r="G9" s="17">
        <f t="shared" si="1"/>
        <v>4000004</v>
      </c>
      <c r="H9" s="1" t="s">
        <v>31</v>
      </c>
      <c r="I9" s="17">
        <f t="shared" si="2"/>
        <v>4000004</v>
      </c>
      <c r="J9" s="1" t="s">
        <v>32</v>
      </c>
      <c r="K9" s="17">
        <f t="shared" si="3"/>
        <v>3000003</v>
      </c>
      <c r="L9" s="1" t="s">
        <v>31</v>
      </c>
      <c r="M9" s="17">
        <f t="shared" si="4"/>
        <v>4000004</v>
      </c>
      <c r="N9" s="1" t="s">
        <v>30</v>
      </c>
      <c r="O9" s="17">
        <f t="shared" si="5"/>
        <v>5000005</v>
      </c>
      <c r="P9" s="1" t="s">
        <v>31</v>
      </c>
      <c r="Q9" s="17">
        <f t="shared" si="6"/>
        <v>4000004</v>
      </c>
      <c r="R9" s="1" t="s">
        <v>31</v>
      </c>
      <c r="S9" s="17">
        <f t="shared" si="7"/>
        <v>4000004</v>
      </c>
      <c r="T9" s="3" t="s">
        <v>33</v>
      </c>
      <c r="U9" s="17">
        <f t="shared" si="8"/>
        <v>1000001</v>
      </c>
      <c r="V9" s="3" t="s">
        <v>33</v>
      </c>
      <c r="W9" s="17">
        <f t="shared" si="9"/>
        <v>1000001</v>
      </c>
      <c r="X9" s="3" t="s">
        <v>33</v>
      </c>
      <c r="Y9" s="17">
        <f t="shared" si="10"/>
        <v>1000001</v>
      </c>
      <c r="Z9" s="3" t="s">
        <v>33</v>
      </c>
      <c r="AA9" s="17">
        <f t="shared" si="11"/>
        <v>1000001</v>
      </c>
      <c r="AB9" s="3" t="s">
        <v>33</v>
      </c>
      <c r="AC9" s="17">
        <f t="shared" si="12"/>
        <v>1000001</v>
      </c>
      <c r="AD9" s="3" t="s">
        <v>33</v>
      </c>
      <c r="AE9" s="17">
        <f t="shared" si="13"/>
        <v>1000001</v>
      </c>
      <c r="AF9" s="1" t="s">
        <v>31</v>
      </c>
      <c r="AG9" s="17">
        <f t="shared" si="14"/>
        <v>4000004</v>
      </c>
      <c r="AH9" s="1" t="s">
        <v>32</v>
      </c>
      <c r="AI9" s="17">
        <f t="shared" si="15"/>
        <v>3000003</v>
      </c>
      <c r="AJ9" s="1" t="s">
        <v>31</v>
      </c>
      <c r="AK9" s="17">
        <f t="shared" si="16"/>
        <v>4000004</v>
      </c>
      <c r="AL9" s="1" t="s">
        <v>31</v>
      </c>
      <c r="AM9" s="17">
        <f t="shared" si="17"/>
        <v>4000004</v>
      </c>
      <c r="AN9" s="1" t="s">
        <v>31</v>
      </c>
      <c r="AO9" s="17">
        <f t="shared" si="18"/>
        <v>4000004</v>
      </c>
      <c r="AP9" s="1" t="s">
        <v>31</v>
      </c>
      <c r="AQ9" s="17">
        <f t="shared" si="19"/>
        <v>4000004</v>
      </c>
      <c r="AR9" s="1" t="s">
        <v>32</v>
      </c>
      <c r="AS9" s="17">
        <f t="shared" si="20"/>
        <v>3000003</v>
      </c>
      <c r="AT9" s="1" t="s">
        <v>31</v>
      </c>
      <c r="AU9" s="17">
        <f t="shared" si="21"/>
        <v>4000004</v>
      </c>
      <c r="AV9" s="1" t="s">
        <v>31</v>
      </c>
      <c r="AW9" s="17">
        <f t="shared" si="22"/>
        <v>4000004</v>
      </c>
      <c r="AX9" s="1" t="s">
        <v>31</v>
      </c>
      <c r="AY9" s="17">
        <f t="shared" si="23"/>
        <v>4000004</v>
      </c>
      <c r="AZ9" s="1" t="s">
        <v>31</v>
      </c>
      <c r="BA9" s="17">
        <f t="shared" si="24"/>
        <v>4000004</v>
      </c>
      <c r="BB9" s="1" t="s">
        <v>31</v>
      </c>
      <c r="BC9" s="17">
        <f t="shared" si="25"/>
        <v>4000004</v>
      </c>
      <c r="BD9" s="1" t="s">
        <v>31</v>
      </c>
      <c r="BE9" s="17">
        <f t="shared" si="26"/>
        <v>4000004</v>
      </c>
      <c r="BF9" s="1" t="s">
        <v>31</v>
      </c>
      <c r="BG9" s="17">
        <f t="shared" si="27"/>
        <v>4000004</v>
      </c>
      <c r="BH9" s="1" t="s">
        <v>33</v>
      </c>
      <c r="BI9" s="17">
        <f t="shared" si="28"/>
        <v>1000001</v>
      </c>
      <c r="BJ9" s="1" t="s">
        <v>33</v>
      </c>
      <c r="BK9" s="17">
        <f t="shared" si="29"/>
        <v>1000001</v>
      </c>
      <c r="BL9" s="1" t="s">
        <v>33</v>
      </c>
      <c r="BM9" s="17">
        <f t="shared" si="30"/>
        <v>1000001</v>
      </c>
      <c r="BN9" s="1" t="s">
        <v>33</v>
      </c>
      <c r="BO9" s="17">
        <f t="shared" si="31"/>
        <v>1000001</v>
      </c>
      <c r="BP9" s="1" t="s">
        <v>33</v>
      </c>
      <c r="BQ9" s="17">
        <f t="shared" si="32"/>
        <v>1000001</v>
      </c>
      <c r="BR9" s="1" t="s">
        <v>33</v>
      </c>
      <c r="BS9" s="17">
        <f t="shared" si="33"/>
        <v>1000001</v>
      </c>
      <c r="BT9" s="1" t="s">
        <v>31</v>
      </c>
      <c r="BU9" s="17">
        <f t="shared" si="34"/>
        <v>4000004</v>
      </c>
      <c r="BV9" s="1" t="s">
        <v>31</v>
      </c>
      <c r="BW9" s="17">
        <f t="shared" si="35"/>
        <v>4000004</v>
      </c>
      <c r="BX9" s="1" t="s">
        <v>31</v>
      </c>
      <c r="BY9" s="17">
        <f t="shared" si="36"/>
        <v>4000004</v>
      </c>
      <c r="BZ9" s="1" t="s">
        <v>31</v>
      </c>
      <c r="CA9" s="17">
        <f t="shared" si="37"/>
        <v>4000004</v>
      </c>
      <c r="CB9" s="1" t="s">
        <v>31</v>
      </c>
      <c r="CC9" s="17">
        <f t="shared" si="38"/>
        <v>4000004</v>
      </c>
      <c r="CD9" s="1" t="s">
        <v>30</v>
      </c>
      <c r="CE9" s="17">
        <f t="shared" si="39"/>
        <v>5000005</v>
      </c>
      <c r="CF9" s="1" t="s">
        <v>31</v>
      </c>
      <c r="CG9" s="17">
        <f t="shared" si="40"/>
        <v>4000004</v>
      </c>
      <c r="CH9" s="1" t="s">
        <v>33</v>
      </c>
      <c r="CI9" s="17">
        <f t="shared" si="41"/>
        <v>1000001</v>
      </c>
      <c r="CJ9" s="1" t="s">
        <v>31</v>
      </c>
      <c r="CK9" s="17">
        <f t="shared" si="42"/>
        <v>4000004</v>
      </c>
      <c r="CL9" s="1" t="s">
        <v>31</v>
      </c>
      <c r="CM9" s="17">
        <f t="shared" si="43"/>
        <v>4000004</v>
      </c>
      <c r="CN9" s="1" t="s">
        <v>31</v>
      </c>
      <c r="CO9" s="17">
        <f t="shared" si="44"/>
        <v>4000004</v>
      </c>
      <c r="CP9" s="1" t="s">
        <v>31</v>
      </c>
      <c r="CQ9" s="17">
        <f t="shared" si="45"/>
        <v>4000004</v>
      </c>
      <c r="CR9" s="1" t="s">
        <v>31</v>
      </c>
      <c r="CS9" s="17">
        <f t="shared" si="46"/>
        <v>4000004</v>
      </c>
      <c r="CT9" s="1" t="s">
        <v>31</v>
      </c>
      <c r="CU9" s="17">
        <f t="shared" si="47"/>
        <v>4000004</v>
      </c>
      <c r="CV9" s="33" t="s">
        <v>31</v>
      </c>
      <c r="CW9" s="17">
        <f t="shared" si="48"/>
        <v>4000004</v>
      </c>
      <c r="CX9" s="1" t="s">
        <v>31</v>
      </c>
      <c r="CY9" s="17">
        <f t="shared" si="49"/>
        <v>4000004</v>
      </c>
      <c r="CZ9" s="1" t="s">
        <v>31</v>
      </c>
      <c r="DA9" s="17">
        <f t="shared" si="50"/>
        <v>4000004</v>
      </c>
      <c r="DB9" s="1" t="s">
        <v>32</v>
      </c>
      <c r="DC9" s="17">
        <f t="shared" si="51"/>
        <v>3000003</v>
      </c>
      <c r="DD9" s="1" t="s">
        <v>30</v>
      </c>
      <c r="DE9" s="17">
        <f t="shared" si="52"/>
        <v>5000005</v>
      </c>
      <c r="DF9" s="1" t="s">
        <v>31</v>
      </c>
      <c r="DG9" s="17">
        <f t="shared" si="53"/>
        <v>4000004</v>
      </c>
      <c r="DH9" s="1" t="s">
        <v>31</v>
      </c>
      <c r="DI9" s="17">
        <f t="shared" si="54"/>
        <v>4000004</v>
      </c>
      <c r="DJ9" s="1" t="s">
        <v>30</v>
      </c>
      <c r="DK9" s="17">
        <f t="shared" si="55"/>
        <v>5000005</v>
      </c>
      <c r="DL9" s="1" t="s">
        <v>31</v>
      </c>
      <c r="DM9" s="17">
        <f t="shared" si="56"/>
        <v>4000004</v>
      </c>
      <c r="DN9" s="1" t="s">
        <v>31</v>
      </c>
      <c r="DO9" s="17">
        <f t="shared" si="57"/>
        <v>4000004</v>
      </c>
      <c r="DP9" s="1" t="s">
        <v>31</v>
      </c>
      <c r="DQ9" s="17">
        <f t="shared" si="58"/>
        <v>4000004</v>
      </c>
      <c r="DR9" s="1" t="s">
        <v>31</v>
      </c>
      <c r="DS9" s="17">
        <f t="shared" si="59"/>
        <v>4000004</v>
      </c>
      <c r="DT9" s="1" t="s">
        <v>31</v>
      </c>
      <c r="DU9" s="17">
        <f t="shared" si="60"/>
        <v>4000004</v>
      </c>
      <c r="DV9" s="1" t="s">
        <v>31</v>
      </c>
      <c r="DW9" s="17">
        <f t="shared" si="61"/>
        <v>4000004</v>
      </c>
      <c r="DX9" s="1" t="s">
        <v>31</v>
      </c>
      <c r="DY9" s="17">
        <f t="shared" si="62"/>
        <v>4000004</v>
      </c>
    </row>
    <row r="10" spans="1:129" ht="12.75" x14ac:dyDescent="0.2">
      <c r="A10" s="29">
        <v>44245.661580358792</v>
      </c>
      <c r="B10" s="1" t="s">
        <v>39</v>
      </c>
      <c r="C10" s="16">
        <f>VLOOKUP(B10,'Parte 1'!$C$5:$D$11,2,FALSE)</f>
        <v>101</v>
      </c>
      <c r="D10" s="1" t="s">
        <v>29</v>
      </c>
      <c r="E10" s="16">
        <f t="shared" si="0"/>
        <v>404</v>
      </c>
      <c r="F10" s="1" t="s">
        <v>31</v>
      </c>
      <c r="G10" s="17">
        <f t="shared" si="1"/>
        <v>404</v>
      </c>
      <c r="H10" s="1" t="s">
        <v>31</v>
      </c>
      <c r="I10" s="17">
        <f t="shared" si="2"/>
        <v>404</v>
      </c>
      <c r="J10" s="1" t="s">
        <v>32</v>
      </c>
      <c r="K10" s="17">
        <f t="shared" si="3"/>
        <v>303</v>
      </c>
      <c r="L10" s="1" t="s">
        <v>31</v>
      </c>
      <c r="M10" s="17">
        <f t="shared" si="4"/>
        <v>404</v>
      </c>
      <c r="N10" s="1" t="s">
        <v>31</v>
      </c>
      <c r="O10" s="17">
        <f t="shared" si="5"/>
        <v>404</v>
      </c>
      <c r="P10" s="1" t="s">
        <v>31</v>
      </c>
      <c r="Q10" s="17">
        <f t="shared" si="6"/>
        <v>404</v>
      </c>
      <c r="R10" s="1" t="s">
        <v>32</v>
      </c>
      <c r="S10" s="17">
        <f t="shared" si="7"/>
        <v>303</v>
      </c>
      <c r="T10" s="3" t="s">
        <v>31</v>
      </c>
      <c r="U10" s="17">
        <f t="shared" si="8"/>
        <v>404</v>
      </c>
      <c r="V10" s="3" t="s">
        <v>32</v>
      </c>
      <c r="W10" s="17">
        <f t="shared" si="9"/>
        <v>303</v>
      </c>
      <c r="X10" s="3" t="s">
        <v>32</v>
      </c>
      <c r="Y10" s="17">
        <f t="shared" si="10"/>
        <v>303</v>
      </c>
      <c r="Z10" s="3" t="s">
        <v>32</v>
      </c>
      <c r="AA10" s="17">
        <f t="shared" si="11"/>
        <v>303</v>
      </c>
      <c r="AB10" s="3" t="s">
        <v>31</v>
      </c>
      <c r="AC10" s="17">
        <f t="shared" si="12"/>
        <v>404</v>
      </c>
      <c r="AD10" s="3" t="s">
        <v>31</v>
      </c>
      <c r="AE10" s="17">
        <f t="shared" si="13"/>
        <v>404</v>
      </c>
      <c r="AF10" s="1" t="s">
        <v>32</v>
      </c>
      <c r="AG10" s="17">
        <f t="shared" si="14"/>
        <v>303</v>
      </c>
      <c r="AH10" s="1" t="s">
        <v>32</v>
      </c>
      <c r="AI10" s="17">
        <f t="shared" si="15"/>
        <v>303</v>
      </c>
      <c r="AJ10" s="1" t="s">
        <v>32</v>
      </c>
      <c r="AK10" s="17">
        <f t="shared" si="16"/>
        <v>303</v>
      </c>
      <c r="AL10" s="1" t="s">
        <v>32</v>
      </c>
      <c r="AM10" s="17">
        <f t="shared" si="17"/>
        <v>303</v>
      </c>
      <c r="AN10" s="1" t="s">
        <v>32</v>
      </c>
      <c r="AO10" s="17">
        <f t="shared" si="18"/>
        <v>303</v>
      </c>
      <c r="AP10" s="1" t="s">
        <v>32</v>
      </c>
      <c r="AQ10" s="17">
        <f t="shared" si="19"/>
        <v>303</v>
      </c>
      <c r="AR10" s="1" t="s">
        <v>32</v>
      </c>
      <c r="AS10" s="17">
        <f t="shared" si="20"/>
        <v>303</v>
      </c>
      <c r="AT10" s="1" t="s">
        <v>32</v>
      </c>
      <c r="AU10" s="17">
        <f t="shared" si="21"/>
        <v>303</v>
      </c>
      <c r="AV10" s="1" t="s">
        <v>31</v>
      </c>
      <c r="AW10" s="17">
        <f t="shared" si="22"/>
        <v>404</v>
      </c>
      <c r="AX10" s="1" t="s">
        <v>32</v>
      </c>
      <c r="AY10" s="17">
        <f t="shared" si="23"/>
        <v>303</v>
      </c>
      <c r="AZ10" s="1" t="s">
        <v>32</v>
      </c>
      <c r="BA10" s="17">
        <f t="shared" si="24"/>
        <v>303</v>
      </c>
      <c r="BB10" s="1" t="s">
        <v>31</v>
      </c>
      <c r="BC10" s="17">
        <f t="shared" si="25"/>
        <v>404</v>
      </c>
      <c r="BD10" s="1" t="s">
        <v>32</v>
      </c>
      <c r="BE10" s="17">
        <f t="shared" si="26"/>
        <v>303</v>
      </c>
      <c r="BF10" s="1" t="s">
        <v>32</v>
      </c>
      <c r="BG10" s="17">
        <f t="shared" si="27"/>
        <v>303</v>
      </c>
      <c r="BH10" s="1" t="s">
        <v>32</v>
      </c>
      <c r="BI10" s="17">
        <f t="shared" si="28"/>
        <v>303</v>
      </c>
      <c r="BJ10" s="1" t="s">
        <v>36</v>
      </c>
      <c r="BK10" s="17">
        <f t="shared" si="29"/>
        <v>202</v>
      </c>
      <c r="BL10" s="1" t="s">
        <v>32</v>
      </c>
      <c r="BM10" s="17">
        <f t="shared" si="30"/>
        <v>303</v>
      </c>
      <c r="BN10" s="1" t="s">
        <v>31</v>
      </c>
      <c r="BO10" s="17">
        <f t="shared" si="31"/>
        <v>404</v>
      </c>
      <c r="BP10" s="1" t="s">
        <v>31</v>
      </c>
      <c r="BQ10" s="17">
        <f t="shared" si="32"/>
        <v>404</v>
      </c>
      <c r="BR10" s="1" t="s">
        <v>31</v>
      </c>
      <c r="BS10" s="17">
        <f t="shared" si="33"/>
        <v>404</v>
      </c>
      <c r="BT10" s="1" t="s">
        <v>31</v>
      </c>
      <c r="BU10" s="17">
        <f t="shared" si="34"/>
        <v>404</v>
      </c>
      <c r="BV10" s="1" t="s">
        <v>31</v>
      </c>
      <c r="BW10" s="17">
        <f t="shared" si="35"/>
        <v>404</v>
      </c>
      <c r="BX10" s="1" t="s">
        <v>31</v>
      </c>
      <c r="BY10" s="17">
        <f t="shared" si="36"/>
        <v>404</v>
      </c>
      <c r="BZ10" s="1" t="s">
        <v>31</v>
      </c>
      <c r="CA10" s="17">
        <f t="shared" si="37"/>
        <v>404</v>
      </c>
      <c r="CB10" s="1" t="s">
        <v>32</v>
      </c>
      <c r="CC10" s="17">
        <f t="shared" si="38"/>
        <v>303</v>
      </c>
      <c r="CD10" s="1" t="s">
        <v>31</v>
      </c>
      <c r="CE10" s="17">
        <f t="shared" si="39"/>
        <v>404</v>
      </c>
      <c r="CF10" s="1" t="s">
        <v>31</v>
      </c>
      <c r="CG10" s="17">
        <f t="shared" si="40"/>
        <v>404</v>
      </c>
      <c r="CH10" s="1" t="s">
        <v>31</v>
      </c>
      <c r="CI10" s="17">
        <f t="shared" si="41"/>
        <v>404</v>
      </c>
      <c r="CJ10" s="1" t="s">
        <v>31</v>
      </c>
      <c r="CK10" s="17">
        <f t="shared" si="42"/>
        <v>404</v>
      </c>
      <c r="CL10" s="1" t="s">
        <v>36</v>
      </c>
      <c r="CM10" s="17">
        <f t="shared" si="43"/>
        <v>202</v>
      </c>
      <c r="CN10" s="1" t="s">
        <v>31</v>
      </c>
      <c r="CO10" s="17">
        <f t="shared" si="44"/>
        <v>404</v>
      </c>
      <c r="CP10" s="1" t="s">
        <v>33</v>
      </c>
      <c r="CQ10" s="17">
        <f t="shared" si="45"/>
        <v>101</v>
      </c>
      <c r="CR10" s="1" t="s">
        <v>33</v>
      </c>
      <c r="CS10" s="17">
        <f t="shared" si="46"/>
        <v>101</v>
      </c>
      <c r="CT10" s="1" t="s">
        <v>33</v>
      </c>
      <c r="CU10" s="17">
        <f t="shared" si="47"/>
        <v>101</v>
      </c>
      <c r="CV10" s="33" t="s">
        <v>31</v>
      </c>
      <c r="CW10" s="17">
        <f t="shared" si="48"/>
        <v>404</v>
      </c>
      <c r="CX10" s="1" t="s">
        <v>31</v>
      </c>
      <c r="CY10" s="17">
        <f t="shared" si="49"/>
        <v>404</v>
      </c>
      <c r="CZ10" s="1" t="s">
        <v>31</v>
      </c>
      <c r="DA10" s="17">
        <f t="shared" si="50"/>
        <v>404</v>
      </c>
      <c r="DB10" s="1" t="s">
        <v>30</v>
      </c>
      <c r="DC10" s="17">
        <f t="shared" si="51"/>
        <v>505</v>
      </c>
      <c r="DD10" s="1" t="s">
        <v>30</v>
      </c>
      <c r="DE10" s="17">
        <f t="shared" si="52"/>
        <v>505</v>
      </c>
      <c r="DF10" s="1" t="s">
        <v>30</v>
      </c>
      <c r="DG10" s="17">
        <f t="shared" si="53"/>
        <v>505</v>
      </c>
      <c r="DH10" s="1" t="s">
        <v>31</v>
      </c>
      <c r="DI10" s="17">
        <f t="shared" si="54"/>
        <v>404</v>
      </c>
      <c r="DJ10" s="1" t="s">
        <v>30</v>
      </c>
      <c r="DK10" s="17">
        <f t="shared" si="55"/>
        <v>505</v>
      </c>
      <c r="DL10" s="1" t="s">
        <v>31</v>
      </c>
      <c r="DM10" s="17">
        <f t="shared" si="56"/>
        <v>404</v>
      </c>
      <c r="DN10" s="1" t="s">
        <v>31</v>
      </c>
      <c r="DO10" s="17">
        <f t="shared" si="57"/>
        <v>404</v>
      </c>
      <c r="DP10" s="1" t="s">
        <v>31</v>
      </c>
      <c r="DQ10" s="17">
        <f t="shared" si="58"/>
        <v>404</v>
      </c>
      <c r="DR10" s="1" t="s">
        <v>31</v>
      </c>
      <c r="DS10" s="17">
        <f t="shared" si="59"/>
        <v>404</v>
      </c>
      <c r="DT10" s="1" t="s">
        <v>32</v>
      </c>
      <c r="DU10" s="17">
        <f t="shared" si="60"/>
        <v>303</v>
      </c>
      <c r="DV10" s="1" t="s">
        <v>31</v>
      </c>
      <c r="DW10" s="17">
        <f t="shared" si="61"/>
        <v>404</v>
      </c>
      <c r="DX10" s="1" t="s">
        <v>30</v>
      </c>
      <c r="DY10" s="17">
        <f t="shared" si="62"/>
        <v>505</v>
      </c>
    </row>
    <row r="11" spans="1:129" ht="12.75" x14ac:dyDescent="0.2">
      <c r="A11" s="29">
        <v>44245.683245023145</v>
      </c>
      <c r="B11" s="1" t="s">
        <v>42</v>
      </c>
      <c r="C11" s="16">
        <f>VLOOKUP(B11,'Parte 1'!$C$5:$D$11,2,FALSE)</f>
        <v>10001</v>
      </c>
      <c r="D11" s="1" t="s">
        <v>41</v>
      </c>
      <c r="E11" s="16">
        <f t="shared" si="0"/>
        <v>30003</v>
      </c>
      <c r="F11" s="1" t="s">
        <v>30</v>
      </c>
      <c r="G11" s="17">
        <f t="shared" si="1"/>
        <v>50005</v>
      </c>
      <c r="H11" s="1" t="s">
        <v>30</v>
      </c>
      <c r="I11" s="17">
        <f t="shared" si="2"/>
        <v>50005</v>
      </c>
      <c r="J11" s="1" t="s">
        <v>32</v>
      </c>
      <c r="K11" s="17">
        <f t="shared" si="3"/>
        <v>30003</v>
      </c>
      <c r="L11" s="1" t="s">
        <v>31</v>
      </c>
      <c r="M11" s="17">
        <f t="shared" si="4"/>
        <v>40004</v>
      </c>
      <c r="N11" s="1" t="s">
        <v>31</v>
      </c>
      <c r="O11" s="17">
        <f t="shared" si="5"/>
        <v>40004</v>
      </c>
      <c r="P11" s="1" t="s">
        <v>30</v>
      </c>
      <c r="Q11" s="17">
        <f t="shared" si="6"/>
        <v>50005</v>
      </c>
      <c r="R11" s="1" t="s">
        <v>31</v>
      </c>
      <c r="S11" s="17">
        <f t="shared" si="7"/>
        <v>40004</v>
      </c>
      <c r="T11" s="3" t="s">
        <v>31</v>
      </c>
      <c r="U11" s="17">
        <f t="shared" si="8"/>
        <v>40004</v>
      </c>
      <c r="V11" s="3" t="s">
        <v>31</v>
      </c>
      <c r="W11" s="17">
        <f t="shared" si="9"/>
        <v>40004</v>
      </c>
      <c r="X11" s="3" t="s">
        <v>31</v>
      </c>
      <c r="Y11" s="17">
        <f t="shared" si="10"/>
        <v>40004</v>
      </c>
      <c r="Z11" s="3" t="s">
        <v>31</v>
      </c>
      <c r="AA11" s="17">
        <f t="shared" si="11"/>
        <v>40004</v>
      </c>
      <c r="AB11" s="3" t="s">
        <v>31</v>
      </c>
      <c r="AC11" s="17">
        <f t="shared" si="12"/>
        <v>40004</v>
      </c>
      <c r="AD11" s="3" t="s">
        <v>31</v>
      </c>
      <c r="AE11" s="17">
        <f t="shared" si="13"/>
        <v>40004</v>
      </c>
      <c r="AF11" s="1" t="s">
        <v>31</v>
      </c>
      <c r="AG11" s="17">
        <f t="shared" si="14"/>
        <v>40004</v>
      </c>
      <c r="AH11" s="1" t="s">
        <v>31</v>
      </c>
      <c r="AI11" s="17">
        <f t="shared" si="15"/>
        <v>40004</v>
      </c>
      <c r="AJ11" s="1" t="s">
        <v>31</v>
      </c>
      <c r="AK11" s="17">
        <f t="shared" si="16"/>
        <v>40004</v>
      </c>
      <c r="AL11" s="1" t="s">
        <v>31</v>
      </c>
      <c r="AM11" s="17">
        <f t="shared" si="17"/>
        <v>40004</v>
      </c>
      <c r="AN11" s="1" t="s">
        <v>31</v>
      </c>
      <c r="AO11" s="17">
        <f t="shared" si="18"/>
        <v>40004</v>
      </c>
      <c r="AP11" s="1" t="s">
        <v>31</v>
      </c>
      <c r="AQ11" s="17">
        <f t="shared" si="19"/>
        <v>40004</v>
      </c>
      <c r="AR11" s="1" t="s">
        <v>32</v>
      </c>
      <c r="AS11" s="17">
        <f t="shared" si="20"/>
        <v>30003</v>
      </c>
      <c r="AT11" s="1" t="s">
        <v>32</v>
      </c>
      <c r="AU11" s="17">
        <f t="shared" si="21"/>
        <v>30003</v>
      </c>
      <c r="AV11" s="1" t="s">
        <v>32</v>
      </c>
      <c r="AW11" s="17">
        <f t="shared" si="22"/>
        <v>30003</v>
      </c>
      <c r="AX11" s="1" t="s">
        <v>31</v>
      </c>
      <c r="AY11" s="17">
        <f t="shared" si="23"/>
        <v>40004</v>
      </c>
      <c r="AZ11" s="1" t="s">
        <v>31</v>
      </c>
      <c r="BA11" s="17">
        <f t="shared" si="24"/>
        <v>40004</v>
      </c>
      <c r="BB11" s="1" t="s">
        <v>31</v>
      </c>
      <c r="BC11" s="17">
        <f t="shared" si="25"/>
        <v>40004</v>
      </c>
      <c r="BD11" s="1" t="s">
        <v>31</v>
      </c>
      <c r="BE11" s="17">
        <f t="shared" si="26"/>
        <v>40004</v>
      </c>
      <c r="BF11" s="1" t="s">
        <v>31</v>
      </c>
      <c r="BG11" s="17">
        <f t="shared" si="27"/>
        <v>40004</v>
      </c>
      <c r="BH11" s="1" t="s">
        <v>32</v>
      </c>
      <c r="BI11" s="17">
        <f t="shared" si="28"/>
        <v>30003</v>
      </c>
      <c r="BJ11" s="1" t="s">
        <v>31</v>
      </c>
      <c r="BK11" s="17">
        <f t="shared" si="29"/>
        <v>40004</v>
      </c>
      <c r="BL11" s="1" t="s">
        <v>31</v>
      </c>
      <c r="BM11" s="17">
        <f t="shared" si="30"/>
        <v>40004</v>
      </c>
      <c r="BN11" s="1" t="s">
        <v>32</v>
      </c>
      <c r="BO11" s="17">
        <f t="shared" si="31"/>
        <v>30003</v>
      </c>
      <c r="BP11" s="1" t="s">
        <v>32</v>
      </c>
      <c r="BQ11" s="17">
        <f t="shared" si="32"/>
        <v>30003</v>
      </c>
      <c r="BR11" s="1" t="s">
        <v>32</v>
      </c>
      <c r="BS11" s="17">
        <f t="shared" si="33"/>
        <v>30003</v>
      </c>
      <c r="BT11" s="1" t="s">
        <v>31</v>
      </c>
      <c r="BU11" s="17">
        <f t="shared" si="34"/>
        <v>40004</v>
      </c>
      <c r="BV11" s="1" t="s">
        <v>31</v>
      </c>
      <c r="BW11" s="17">
        <f t="shared" si="35"/>
        <v>40004</v>
      </c>
      <c r="BX11" s="1" t="s">
        <v>31</v>
      </c>
      <c r="BY11" s="17">
        <f t="shared" si="36"/>
        <v>40004</v>
      </c>
      <c r="BZ11" s="1" t="s">
        <v>30</v>
      </c>
      <c r="CA11" s="17">
        <f t="shared" si="37"/>
        <v>50005</v>
      </c>
      <c r="CB11" s="1" t="s">
        <v>30</v>
      </c>
      <c r="CC11" s="17">
        <f t="shared" si="38"/>
        <v>50005</v>
      </c>
      <c r="CD11" s="1" t="s">
        <v>30</v>
      </c>
      <c r="CE11" s="17">
        <f t="shared" si="39"/>
        <v>50005</v>
      </c>
      <c r="CF11" s="1" t="s">
        <v>30</v>
      </c>
      <c r="CG11" s="17">
        <f t="shared" si="40"/>
        <v>50005</v>
      </c>
      <c r="CH11" s="1" t="s">
        <v>30</v>
      </c>
      <c r="CI11" s="17">
        <f t="shared" si="41"/>
        <v>50005</v>
      </c>
      <c r="CJ11" s="1" t="s">
        <v>30</v>
      </c>
      <c r="CK11" s="17">
        <f t="shared" si="42"/>
        <v>50005</v>
      </c>
      <c r="CL11" s="1" t="s">
        <v>30</v>
      </c>
      <c r="CM11" s="17">
        <f t="shared" si="43"/>
        <v>50005</v>
      </c>
      <c r="CN11" s="1" t="s">
        <v>30</v>
      </c>
      <c r="CO11" s="17">
        <f t="shared" si="44"/>
        <v>50005</v>
      </c>
      <c r="CP11" s="1" t="s">
        <v>31</v>
      </c>
      <c r="CQ11" s="17">
        <f t="shared" si="45"/>
        <v>40004</v>
      </c>
      <c r="CR11" s="1" t="s">
        <v>31</v>
      </c>
      <c r="CS11" s="17">
        <f t="shared" si="46"/>
        <v>40004</v>
      </c>
      <c r="CT11" s="1" t="s">
        <v>31</v>
      </c>
      <c r="CU11" s="17">
        <f t="shared" si="47"/>
        <v>40004</v>
      </c>
      <c r="CV11" s="33" t="s">
        <v>30</v>
      </c>
      <c r="CW11" s="17">
        <f t="shared" si="48"/>
        <v>50005</v>
      </c>
      <c r="CX11" s="1" t="s">
        <v>30</v>
      </c>
      <c r="CY11" s="17">
        <f t="shared" si="49"/>
        <v>50005</v>
      </c>
      <c r="CZ11" s="1" t="s">
        <v>30</v>
      </c>
      <c r="DA11" s="17">
        <f t="shared" si="50"/>
        <v>50005</v>
      </c>
      <c r="DB11" s="1" t="s">
        <v>30</v>
      </c>
      <c r="DC11" s="17">
        <f t="shared" si="51"/>
        <v>50005</v>
      </c>
      <c r="DD11" s="1" t="s">
        <v>30</v>
      </c>
      <c r="DE11" s="17">
        <f t="shared" si="52"/>
        <v>50005</v>
      </c>
      <c r="DF11" s="1" t="s">
        <v>30</v>
      </c>
      <c r="DG11" s="17">
        <f t="shared" si="53"/>
        <v>50005</v>
      </c>
      <c r="DH11" s="1" t="s">
        <v>30</v>
      </c>
      <c r="DI11" s="17">
        <f t="shared" si="54"/>
        <v>50005</v>
      </c>
      <c r="DJ11" s="1" t="s">
        <v>30</v>
      </c>
      <c r="DK11" s="17">
        <f t="shared" si="55"/>
        <v>50005</v>
      </c>
      <c r="DL11" s="1" t="s">
        <v>30</v>
      </c>
      <c r="DM11" s="17">
        <f t="shared" si="56"/>
        <v>50005</v>
      </c>
      <c r="DN11" s="1" t="s">
        <v>30</v>
      </c>
      <c r="DO11" s="17">
        <f t="shared" si="57"/>
        <v>50005</v>
      </c>
      <c r="DP11" s="1" t="s">
        <v>30</v>
      </c>
      <c r="DQ11" s="17">
        <f t="shared" si="58"/>
        <v>50005</v>
      </c>
      <c r="DR11" s="1" t="s">
        <v>30</v>
      </c>
      <c r="DS11" s="17">
        <f t="shared" si="59"/>
        <v>50005</v>
      </c>
      <c r="DT11" s="1" t="s">
        <v>30</v>
      </c>
      <c r="DU11" s="17">
        <f t="shared" si="60"/>
        <v>50005</v>
      </c>
      <c r="DV11" s="1" t="s">
        <v>30</v>
      </c>
      <c r="DW11" s="17">
        <f t="shared" si="61"/>
        <v>50005</v>
      </c>
      <c r="DX11" s="1" t="s">
        <v>30</v>
      </c>
      <c r="DY11" s="17">
        <f t="shared" si="62"/>
        <v>50005</v>
      </c>
    </row>
    <row r="12" spans="1:129" ht="12.75" x14ac:dyDescent="0.2">
      <c r="A12" s="29">
        <v>44245.712896608791</v>
      </c>
      <c r="B12" s="1" t="s">
        <v>38</v>
      </c>
      <c r="C12" s="16">
        <f>VLOOKUP(B12,'Parte 1'!$C$5:$D$11,2,FALSE)</f>
        <v>100000001</v>
      </c>
      <c r="D12" s="1" t="s">
        <v>29</v>
      </c>
      <c r="E12" s="16">
        <f t="shared" si="0"/>
        <v>400000004</v>
      </c>
      <c r="F12" s="1" t="s">
        <v>30</v>
      </c>
      <c r="G12" s="17">
        <f t="shared" si="1"/>
        <v>500000005</v>
      </c>
      <c r="H12" s="1" t="s">
        <v>30</v>
      </c>
      <c r="I12" s="17">
        <f t="shared" si="2"/>
        <v>500000005</v>
      </c>
      <c r="J12" s="1" t="s">
        <v>31</v>
      </c>
      <c r="K12" s="17">
        <f t="shared" si="3"/>
        <v>400000004</v>
      </c>
      <c r="L12" s="1" t="s">
        <v>31</v>
      </c>
      <c r="M12" s="17">
        <f t="shared" si="4"/>
        <v>400000004</v>
      </c>
      <c r="N12" s="1" t="s">
        <v>30</v>
      </c>
      <c r="O12" s="17">
        <f t="shared" si="5"/>
        <v>500000005</v>
      </c>
      <c r="P12" s="1" t="s">
        <v>30</v>
      </c>
      <c r="Q12" s="17">
        <f t="shared" si="6"/>
        <v>500000005</v>
      </c>
      <c r="R12" s="1" t="s">
        <v>31</v>
      </c>
      <c r="S12" s="17">
        <f t="shared" si="7"/>
        <v>400000004</v>
      </c>
      <c r="T12" s="3" t="s">
        <v>30</v>
      </c>
      <c r="U12" s="17">
        <f t="shared" si="8"/>
        <v>500000005</v>
      </c>
      <c r="V12" s="3" t="s">
        <v>31</v>
      </c>
      <c r="W12" s="17">
        <f t="shared" si="9"/>
        <v>400000004</v>
      </c>
      <c r="X12" s="3" t="s">
        <v>32</v>
      </c>
      <c r="Y12" s="17">
        <f t="shared" si="10"/>
        <v>300000003</v>
      </c>
      <c r="Z12" s="3" t="s">
        <v>31</v>
      </c>
      <c r="AA12" s="17">
        <f t="shared" si="11"/>
        <v>400000004</v>
      </c>
      <c r="AB12" s="3" t="s">
        <v>31</v>
      </c>
      <c r="AC12" s="17">
        <f t="shared" si="12"/>
        <v>400000004</v>
      </c>
      <c r="AD12" s="3" t="s">
        <v>31</v>
      </c>
      <c r="AE12" s="17">
        <f t="shared" si="13"/>
        <v>400000004</v>
      </c>
      <c r="AF12" s="1" t="s">
        <v>30</v>
      </c>
      <c r="AG12" s="17">
        <f t="shared" si="14"/>
        <v>500000005</v>
      </c>
      <c r="AH12" s="1" t="s">
        <v>31</v>
      </c>
      <c r="AI12" s="17">
        <f t="shared" si="15"/>
        <v>400000004</v>
      </c>
      <c r="AJ12" s="1" t="s">
        <v>30</v>
      </c>
      <c r="AK12" s="17">
        <f t="shared" si="16"/>
        <v>500000005</v>
      </c>
      <c r="AL12" s="1" t="s">
        <v>30</v>
      </c>
      <c r="AM12" s="17">
        <f t="shared" si="17"/>
        <v>500000005</v>
      </c>
      <c r="AN12" s="1" t="s">
        <v>30</v>
      </c>
      <c r="AO12" s="17">
        <f t="shared" si="18"/>
        <v>500000005</v>
      </c>
      <c r="AP12" s="1" t="s">
        <v>32</v>
      </c>
      <c r="AQ12" s="17">
        <f t="shared" si="19"/>
        <v>300000003</v>
      </c>
      <c r="AR12" s="1" t="s">
        <v>31</v>
      </c>
      <c r="AS12" s="17">
        <f t="shared" si="20"/>
        <v>400000004</v>
      </c>
      <c r="AT12" s="1" t="s">
        <v>30</v>
      </c>
      <c r="AU12" s="17">
        <f t="shared" si="21"/>
        <v>500000005</v>
      </c>
      <c r="AV12" s="1" t="s">
        <v>32</v>
      </c>
      <c r="AW12" s="17">
        <f t="shared" si="22"/>
        <v>300000003</v>
      </c>
      <c r="AX12" s="1" t="s">
        <v>30</v>
      </c>
      <c r="AY12" s="17">
        <f t="shared" si="23"/>
        <v>500000005</v>
      </c>
      <c r="AZ12" s="1" t="s">
        <v>31</v>
      </c>
      <c r="BA12" s="17">
        <f t="shared" si="24"/>
        <v>400000004</v>
      </c>
      <c r="BB12" s="1" t="s">
        <v>31</v>
      </c>
      <c r="BC12" s="17">
        <f t="shared" si="25"/>
        <v>400000004</v>
      </c>
      <c r="BD12" s="1" t="s">
        <v>30</v>
      </c>
      <c r="BE12" s="17">
        <f t="shared" si="26"/>
        <v>500000005</v>
      </c>
      <c r="BF12" s="1" t="s">
        <v>31</v>
      </c>
      <c r="BG12" s="17">
        <f t="shared" si="27"/>
        <v>400000004</v>
      </c>
      <c r="BH12" s="1" t="s">
        <v>32</v>
      </c>
      <c r="BI12" s="17">
        <f t="shared" si="28"/>
        <v>300000003</v>
      </c>
      <c r="BJ12" s="1" t="s">
        <v>36</v>
      </c>
      <c r="BK12" s="17">
        <f t="shared" si="29"/>
        <v>200000002</v>
      </c>
      <c r="BL12" s="1" t="s">
        <v>31</v>
      </c>
      <c r="BM12" s="17">
        <f t="shared" si="30"/>
        <v>400000004</v>
      </c>
      <c r="BN12" s="1" t="s">
        <v>30</v>
      </c>
      <c r="BO12" s="17">
        <f t="shared" si="31"/>
        <v>500000005</v>
      </c>
      <c r="BP12" s="1" t="s">
        <v>31</v>
      </c>
      <c r="BQ12" s="17">
        <f t="shared" si="32"/>
        <v>400000004</v>
      </c>
      <c r="BR12" s="1" t="s">
        <v>32</v>
      </c>
      <c r="BS12" s="17">
        <f t="shared" si="33"/>
        <v>300000003</v>
      </c>
      <c r="BT12" s="1" t="s">
        <v>30</v>
      </c>
      <c r="BU12" s="17">
        <f t="shared" si="34"/>
        <v>500000005</v>
      </c>
      <c r="BV12" s="1" t="s">
        <v>30</v>
      </c>
      <c r="BW12" s="17">
        <f t="shared" si="35"/>
        <v>500000005</v>
      </c>
      <c r="BX12" s="1" t="s">
        <v>31</v>
      </c>
      <c r="BY12" s="17">
        <f t="shared" si="36"/>
        <v>400000004</v>
      </c>
      <c r="BZ12" s="1" t="s">
        <v>31</v>
      </c>
      <c r="CA12" s="17">
        <f t="shared" si="37"/>
        <v>400000004</v>
      </c>
      <c r="CB12" s="1" t="s">
        <v>30</v>
      </c>
      <c r="CC12" s="17">
        <f t="shared" si="38"/>
        <v>500000005</v>
      </c>
      <c r="CD12" s="1" t="s">
        <v>30</v>
      </c>
      <c r="CE12" s="17">
        <f t="shared" si="39"/>
        <v>500000005</v>
      </c>
      <c r="CF12" s="1" t="s">
        <v>30</v>
      </c>
      <c r="CG12" s="17">
        <f t="shared" si="40"/>
        <v>500000005</v>
      </c>
      <c r="CH12" s="1" t="s">
        <v>30</v>
      </c>
      <c r="CI12" s="17">
        <f t="shared" si="41"/>
        <v>500000005</v>
      </c>
      <c r="CJ12" s="1" t="s">
        <v>30</v>
      </c>
      <c r="CK12" s="17">
        <f t="shared" si="42"/>
        <v>500000005</v>
      </c>
      <c r="CL12" s="1" t="s">
        <v>31</v>
      </c>
      <c r="CM12" s="17">
        <f t="shared" si="43"/>
        <v>400000004</v>
      </c>
      <c r="CN12" s="1" t="s">
        <v>30</v>
      </c>
      <c r="CO12" s="17">
        <f t="shared" si="44"/>
        <v>500000005</v>
      </c>
      <c r="CP12" s="1" t="s">
        <v>30</v>
      </c>
      <c r="CQ12" s="17">
        <f t="shared" si="45"/>
        <v>500000005</v>
      </c>
      <c r="CR12" s="1" t="s">
        <v>33</v>
      </c>
      <c r="CS12" s="17">
        <f t="shared" si="46"/>
        <v>100000001</v>
      </c>
      <c r="CT12" s="1" t="s">
        <v>30</v>
      </c>
      <c r="CU12" s="17">
        <f t="shared" si="47"/>
        <v>500000005</v>
      </c>
      <c r="CV12" s="33" t="s">
        <v>31</v>
      </c>
      <c r="CW12" s="17">
        <f t="shared" si="48"/>
        <v>400000004</v>
      </c>
      <c r="CX12" s="1" t="s">
        <v>31</v>
      </c>
      <c r="CY12" s="17">
        <f t="shared" si="49"/>
        <v>400000004</v>
      </c>
      <c r="CZ12" s="1" t="s">
        <v>30</v>
      </c>
      <c r="DA12" s="17">
        <f t="shared" si="50"/>
        <v>500000005</v>
      </c>
      <c r="DB12" s="1" t="s">
        <v>31</v>
      </c>
      <c r="DC12" s="17">
        <f t="shared" si="51"/>
        <v>400000004</v>
      </c>
      <c r="DD12" s="1" t="s">
        <v>36</v>
      </c>
      <c r="DE12" s="17">
        <f t="shared" si="52"/>
        <v>200000002</v>
      </c>
      <c r="DF12" s="1" t="s">
        <v>31</v>
      </c>
      <c r="DG12" s="17">
        <f t="shared" si="53"/>
        <v>400000004</v>
      </c>
      <c r="DH12" s="1" t="s">
        <v>30</v>
      </c>
      <c r="DI12" s="17">
        <f t="shared" si="54"/>
        <v>500000005</v>
      </c>
      <c r="DJ12" s="1" t="s">
        <v>30</v>
      </c>
      <c r="DK12" s="17">
        <f t="shared" si="55"/>
        <v>500000005</v>
      </c>
      <c r="DL12" s="1" t="s">
        <v>30</v>
      </c>
      <c r="DM12" s="17">
        <f t="shared" si="56"/>
        <v>500000005</v>
      </c>
      <c r="DN12" s="1" t="s">
        <v>30</v>
      </c>
      <c r="DO12" s="17">
        <f t="shared" si="57"/>
        <v>500000005</v>
      </c>
      <c r="DP12" s="1" t="s">
        <v>30</v>
      </c>
      <c r="DQ12" s="17">
        <f t="shared" si="58"/>
        <v>500000005</v>
      </c>
      <c r="DR12" s="1" t="s">
        <v>30</v>
      </c>
      <c r="DS12" s="17">
        <f t="shared" si="59"/>
        <v>500000005</v>
      </c>
      <c r="DT12" s="1" t="s">
        <v>31</v>
      </c>
      <c r="DU12" s="17">
        <f t="shared" si="60"/>
        <v>400000004</v>
      </c>
      <c r="DV12" s="1" t="s">
        <v>30</v>
      </c>
      <c r="DW12" s="17">
        <f t="shared" si="61"/>
        <v>500000005</v>
      </c>
      <c r="DX12" s="1" t="s">
        <v>30</v>
      </c>
      <c r="DY12" s="17">
        <f t="shared" si="62"/>
        <v>500000005</v>
      </c>
    </row>
    <row r="13" spans="1:129" ht="12.75" x14ac:dyDescent="0.2">
      <c r="A13" s="29">
        <v>44245.808814421296</v>
      </c>
      <c r="B13" s="1" t="s">
        <v>39</v>
      </c>
      <c r="C13" s="16">
        <f>VLOOKUP(B13,'Parte 1'!$C$5:$D$11,2,FALSE)</f>
        <v>101</v>
      </c>
      <c r="D13" s="1" t="s">
        <v>29</v>
      </c>
      <c r="E13" s="16">
        <f t="shared" si="0"/>
        <v>404</v>
      </c>
      <c r="F13" s="1" t="s">
        <v>31</v>
      </c>
      <c r="G13" s="17">
        <f t="shared" si="1"/>
        <v>404</v>
      </c>
      <c r="H13" s="1" t="s">
        <v>32</v>
      </c>
      <c r="I13" s="17">
        <f t="shared" si="2"/>
        <v>303</v>
      </c>
      <c r="J13" s="1" t="s">
        <v>32</v>
      </c>
      <c r="K13" s="17">
        <f t="shared" si="3"/>
        <v>303</v>
      </c>
      <c r="L13" s="1" t="s">
        <v>33</v>
      </c>
      <c r="M13" s="17">
        <f t="shared" si="4"/>
        <v>101</v>
      </c>
      <c r="N13" s="1" t="s">
        <v>33</v>
      </c>
      <c r="O13" s="17">
        <f t="shared" si="5"/>
        <v>101</v>
      </c>
      <c r="P13" s="1" t="s">
        <v>32</v>
      </c>
      <c r="Q13" s="17">
        <f t="shared" si="6"/>
        <v>303</v>
      </c>
      <c r="R13" s="1" t="s">
        <v>36</v>
      </c>
      <c r="S13" s="17">
        <f t="shared" si="7"/>
        <v>202</v>
      </c>
      <c r="T13" s="3" t="s">
        <v>36</v>
      </c>
      <c r="U13" s="17">
        <f t="shared" si="8"/>
        <v>202</v>
      </c>
      <c r="V13" s="3" t="s">
        <v>36</v>
      </c>
      <c r="W13" s="17">
        <f t="shared" si="9"/>
        <v>202</v>
      </c>
      <c r="X13" s="3" t="s">
        <v>36</v>
      </c>
      <c r="Y13" s="17">
        <f t="shared" si="10"/>
        <v>202</v>
      </c>
      <c r="Z13" s="3" t="s">
        <v>36</v>
      </c>
      <c r="AA13" s="17">
        <f t="shared" si="11"/>
        <v>202</v>
      </c>
      <c r="AB13" s="3" t="s">
        <v>36</v>
      </c>
      <c r="AC13" s="17">
        <f t="shared" si="12"/>
        <v>202</v>
      </c>
      <c r="AD13" s="3" t="s">
        <v>32</v>
      </c>
      <c r="AE13" s="17">
        <f t="shared" si="13"/>
        <v>303</v>
      </c>
      <c r="AF13" s="1" t="s">
        <v>36</v>
      </c>
      <c r="AG13" s="17">
        <f t="shared" si="14"/>
        <v>202</v>
      </c>
      <c r="AH13" s="1" t="s">
        <v>36</v>
      </c>
      <c r="AI13" s="17">
        <f t="shared" si="15"/>
        <v>202</v>
      </c>
      <c r="AJ13" s="1" t="s">
        <v>36</v>
      </c>
      <c r="AK13" s="17">
        <f t="shared" si="16"/>
        <v>202</v>
      </c>
      <c r="AL13" s="1" t="s">
        <v>36</v>
      </c>
      <c r="AM13" s="17">
        <f t="shared" si="17"/>
        <v>202</v>
      </c>
      <c r="AN13" s="1" t="s">
        <v>36</v>
      </c>
      <c r="AO13" s="17">
        <f t="shared" si="18"/>
        <v>202</v>
      </c>
      <c r="AP13" s="1" t="s">
        <v>32</v>
      </c>
      <c r="AQ13" s="17">
        <f t="shared" si="19"/>
        <v>303</v>
      </c>
      <c r="AR13" s="1" t="s">
        <v>36</v>
      </c>
      <c r="AS13" s="17">
        <f t="shared" si="20"/>
        <v>202</v>
      </c>
      <c r="AT13" s="1" t="s">
        <v>32</v>
      </c>
      <c r="AU13" s="17">
        <f t="shared" si="21"/>
        <v>303</v>
      </c>
      <c r="AV13" s="1" t="s">
        <v>33</v>
      </c>
      <c r="AW13" s="17">
        <f t="shared" si="22"/>
        <v>101</v>
      </c>
      <c r="AX13" s="1" t="s">
        <v>32</v>
      </c>
      <c r="AY13" s="17">
        <f t="shared" si="23"/>
        <v>303</v>
      </c>
      <c r="AZ13" s="1" t="s">
        <v>31</v>
      </c>
      <c r="BA13" s="17">
        <f t="shared" si="24"/>
        <v>404</v>
      </c>
      <c r="BB13" s="1" t="s">
        <v>31</v>
      </c>
      <c r="BC13" s="17">
        <f t="shared" si="25"/>
        <v>404</v>
      </c>
      <c r="BD13" s="1" t="s">
        <v>31</v>
      </c>
      <c r="BE13" s="17">
        <f t="shared" si="26"/>
        <v>404</v>
      </c>
      <c r="BF13" s="1" t="s">
        <v>31</v>
      </c>
      <c r="BG13" s="17">
        <f t="shared" si="27"/>
        <v>404</v>
      </c>
      <c r="BH13" s="1" t="s">
        <v>33</v>
      </c>
      <c r="BI13" s="17">
        <f t="shared" si="28"/>
        <v>101</v>
      </c>
      <c r="BJ13" s="1" t="s">
        <v>36</v>
      </c>
      <c r="BK13" s="17">
        <f t="shared" si="29"/>
        <v>202</v>
      </c>
      <c r="BL13" s="1" t="s">
        <v>32</v>
      </c>
      <c r="BM13" s="17">
        <f t="shared" si="30"/>
        <v>303</v>
      </c>
      <c r="BN13" s="1" t="s">
        <v>32</v>
      </c>
      <c r="BO13" s="17">
        <f t="shared" si="31"/>
        <v>303</v>
      </c>
      <c r="BP13" s="1" t="s">
        <v>36</v>
      </c>
      <c r="BQ13" s="17">
        <f t="shared" si="32"/>
        <v>202</v>
      </c>
      <c r="BR13" s="1" t="s">
        <v>36</v>
      </c>
      <c r="BS13" s="17">
        <f t="shared" si="33"/>
        <v>202</v>
      </c>
      <c r="BT13" s="1" t="s">
        <v>33</v>
      </c>
      <c r="BU13" s="17">
        <f t="shared" si="34"/>
        <v>101</v>
      </c>
      <c r="BV13" s="1" t="s">
        <v>36</v>
      </c>
      <c r="BW13" s="17">
        <f t="shared" si="35"/>
        <v>202</v>
      </c>
      <c r="BX13" s="1" t="s">
        <v>32</v>
      </c>
      <c r="BY13" s="17">
        <f t="shared" si="36"/>
        <v>303</v>
      </c>
      <c r="BZ13" s="1" t="s">
        <v>36</v>
      </c>
      <c r="CA13" s="17">
        <f t="shared" si="37"/>
        <v>202</v>
      </c>
      <c r="CB13" s="1" t="s">
        <v>32</v>
      </c>
      <c r="CC13" s="17">
        <f t="shared" si="38"/>
        <v>303</v>
      </c>
      <c r="CD13" s="1" t="s">
        <v>32</v>
      </c>
      <c r="CE13" s="17">
        <f t="shared" si="39"/>
        <v>303</v>
      </c>
      <c r="CF13" s="1" t="s">
        <v>31</v>
      </c>
      <c r="CG13" s="17">
        <f t="shared" si="40"/>
        <v>404</v>
      </c>
      <c r="CH13" s="1" t="s">
        <v>32</v>
      </c>
      <c r="CI13" s="17">
        <f t="shared" si="41"/>
        <v>303</v>
      </c>
      <c r="CJ13" s="1" t="s">
        <v>36</v>
      </c>
      <c r="CK13" s="17">
        <f t="shared" si="42"/>
        <v>202</v>
      </c>
      <c r="CL13" s="1" t="s">
        <v>36</v>
      </c>
      <c r="CM13" s="17">
        <f t="shared" si="43"/>
        <v>202</v>
      </c>
      <c r="CN13" s="1" t="s">
        <v>36</v>
      </c>
      <c r="CO13" s="17">
        <f t="shared" si="44"/>
        <v>202</v>
      </c>
      <c r="CP13" s="1" t="s">
        <v>36</v>
      </c>
      <c r="CQ13" s="17">
        <f t="shared" si="45"/>
        <v>202</v>
      </c>
      <c r="CR13" s="1" t="s">
        <v>36</v>
      </c>
      <c r="CS13" s="17">
        <f t="shared" si="46"/>
        <v>202</v>
      </c>
      <c r="CT13" s="1" t="s">
        <v>36</v>
      </c>
      <c r="CU13" s="17">
        <f t="shared" si="47"/>
        <v>202</v>
      </c>
      <c r="CV13" s="33" t="s">
        <v>32</v>
      </c>
      <c r="CW13" s="17">
        <f t="shared" si="48"/>
        <v>303</v>
      </c>
      <c r="CX13" s="1" t="s">
        <v>31</v>
      </c>
      <c r="CY13" s="17">
        <f t="shared" si="49"/>
        <v>404</v>
      </c>
      <c r="CZ13" s="1" t="s">
        <v>31</v>
      </c>
      <c r="DA13" s="17">
        <f t="shared" si="50"/>
        <v>404</v>
      </c>
      <c r="DB13" s="1" t="s">
        <v>32</v>
      </c>
      <c r="DC13" s="17">
        <f t="shared" si="51"/>
        <v>303</v>
      </c>
      <c r="DD13" s="1" t="s">
        <v>30</v>
      </c>
      <c r="DE13" s="17">
        <f t="shared" si="52"/>
        <v>505</v>
      </c>
      <c r="DF13" s="1" t="s">
        <v>36</v>
      </c>
      <c r="DG13" s="17">
        <f t="shared" si="53"/>
        <v>202</v>
      </c>
      <c r="DH13" s="1" t="s">
        <v>32</v>
      </c>
      <c r="DI13" s="17">
        <f t="shared" si="54"/>
        <v>303</v>
      </c>
      <c r="DJ13" s="1" t="s">
        <v>30</v>
      </c>
      <c r="DK13" s="17">
        <f t="shared" si="55"/>
        <v>505</v>
      </c>
      <c r="DL13" s="1" t="s">
        <v>30</v>
      </c>
      <c r="DM13" s="17">
        <f t="shared" si="56"/>
        <v>505</v>
      </c>
      <c r="DN13" s="1" t="s">
        <v>30</v>
      </c>
      <c r="DO13" s="17">
        <f t="shared" si="57"/>
        <v>505</v>
      </c>
      <c r="DP13" s="1" t="s">
        <v>30</v>
      </c>
      <c r="DQ13" s="17">
        <f t="shared" si="58"/>
        <v>505</v>
      </c>
      <c r="DR13" s="1" t="s">
        <v>30</v>
      </c>
      <c r="DS13" s="17">
        <f t="shared" si="59"/>
        <v>505</v>
      </c>
      <c r="DT13" s="1" t="s">
        <v>36</v>
      </c>
      <c r="DU13" s="17">
        <f t="shared" si="60"/>
        <v>202</v>
      </c>
      <c r="DV13" s="1" t="s">
        <v>32</v>
      </c>
      <c r="DW13" s="17">
        <f t="shared" si="61"/>
        <v>303</v>
      </c>
      <c r="DX13" s="1" t="s">
        <v>32</v>
      </c>
      <c r="DY13" s="17">
        <f t="shared" si="62"/>
        <v>303</v>
      </c>
    </row>
    <row r="14" spans="1:129" ht="12.75" x14ac:dyDescent="0.2">
      <c r="A14" s="29">
        <v>44245.958582245366</v>
      </c>
      <c r="B14" s="1" t="s">
        <v>34</v>
      </c>
      <c r="C14" s="16">
        <f>VLOOKUP(B14,'Parte 1'!$C$5:$D$11,2,FALSE)</f>
        <v>1001</v>
      </c>
      <c r="D14" s="1" t="s">
        <v>41</v>
      </c>
      <c r="E14" s="16">
        <f t="shared" si="0"/>
        <v>3003</v>
      </c>
      <c r="F14" s="1" t="s">
        <v>32</v>
      </c>
      <c r="G14" s="17">
        <f t="shared" si="1"/>
        <v>3003</v>
      </c>
      <c r="H14" s="1" t="s">
        <v>31</v>
      </c>
      <c r="I14" s="17">
        <f t="shared" si="2"/>
        <v>4004</v>
      </c>
      <c r="J14" s="1" t="s">
        <v>32</v>
      </c>
      <c r="K14" s="17">
        <f t="shared" si="3"/>
        <v>3003</v>
      </c>
      <c r="L14" s="1" t="s">
        <v>31</v>
      </c>
      <c r="M14" s="17">
        <f t="shared" si="4"/>
        <v>4004</v>
      </c>
      <c r="N14" s="1" t="s">
        <v>31</v>
      </c>
      <c r="O14" s="17">
        <f t="shared" si="5"/>
        <v>4004</v>
      </c>
      <c r="P14" s="1" t="s">
        <v>32</v>
      </c>
      <c r="Q14" s="17">
        <f t="shared" si="6"/>
        <v>3003</v>
      </c>
      <c r="R14" s="1" t="s">
        <v>31</v>
      </c>
      <c r="S14" s="17">
        <f t="shared" si="7"/>
        <v>4004</v>
      </c>
      <c r="T14" s="3" t="s">
        <v>32</v>
      </c>
      <c r="U14" s="17">
        <f t="shared" si="8"/>
        <v>3003</v>
      </c>
      <c r="V14" s="3" t="s">
        <v>32</v>
      </c>
      <c r="W14" s="17">
        <f t="shared" si="9"/>
        <v>3003</v>
      </c>
      <c r="X14" s="3" t="s">
        <v>32</v>
      </c>
      <c r="Y14" s="17">
        <f t="shared" si="10"/>
        <v>3003</v>
      </c>
      <c r="Z14" s="3" t="s">
        <v>31</v>
      </c>
      <c r="AA14" s="17">
        <f t="shared" si="11"/>
        <v>4004</v>
      </c>
      <c r="AB14" s="3" t="s">
        <v>31</v>
      </c>
      <c r="AC14" s="17">
        <f t="shared" si="12"/>
        <v>4004</v>
      </c>
      <c r="AD14" s="3" t="s">
        <v>31</v>
      </c>
      <c r="AE14" s="17">
        <f t="shared" si="13"/>
        <v>4004</v>
      </c>
      <c r="AF14" s="1" t="s">
        <v>32</v>
      </c>
      <c r="AG14" s="17">
        <f t="shared" si="14"/>
        <v>3003</v>
      </c>
      <c r="AH14" s="1" t="s">
        <v>32</v>
      </c>
      <c r="AI14" s="17">
        <f t="shared" si="15"/>
        <v>3003</v>
      </c>
      <c r="AJ14" s="1" t="s">
        <v>32</v>
      </c>
      <c r="AK14" s="17">
        <f t="shared" si="16"/>
        <v>3003</v>
      </c>
      <c r="AL14" s="1" t="s">
        <v>31</v>
      </c>
      <c r="AM14" s="17">
        <f t="shared" si="17"/>
        <v>4004</v>
      </c>
      <c r="AN14" s="1" t="s">
        <v>31</v>
      </c>
      <c r="AO14" s="17">
        <f t="shared" si="18"/>
        <v>4004</v>
      </c>
      <c r="AP14" s="1" t="s">
        <v>31</v>
      </c>
      <c r="AQ14" s="17">
        <f t="shared" si="19"/>
        <v>4004</v>
      </c>
      <c r="AR14" s="1" t="s">
        <v>32</v>
      </c>
      <c r="AS14" s="17">
        <f t="shared" si="20"/>
        <v>3003</v>
      </c>
      <c r="AT14" s="1" t="s">
        <v>31</v>
      </c>
      <c r="AU14" s="17">
        <f t="shared" si="21"/>
        <v>4004</v>
      </c>
      <c r="AV14" s="1" t="s">
        <v>31</v>
      </c>
      <c r="AW14" s="17">
        <f t="shared" si="22"/>
        <v>4004</v>
      </c>
      <c r="AX14" s="1" t="s">
        <v>32</v>
      </c>
      <c r="AY14" s="17">
        <f t="shared" si="23"/>
        <v>3003</v>
      </c>
      <c r="AZ14" s="1" t="s">
        <v>31</v>
      </c>
      <c r="BA14" s="17">
        <f t="shared" si="24"/>
        <v>4004</v>
      </c>
      <c r="BB14" s="1" t="s">
        <v>31</v>
      </c>
      <c r="BC14" s="17">
        <f t="shared" si="25"/>
        <v>4004</v>
      </c>
      <c r="BD14" s="1" t="s">
        <v>31</v>
      </c>
      <c r="BE14" s="17">
        <f t="shared" si="26"/>
        <v>4004</v>
      </c>
      <c r="BF14" s="1" t="s">
        <v>31</v>
      </c>
      <c r="BG14" s="17">
        <f t="shared" si="27"/>
        <v>4004</v>
      </c>
      <c r="BH14" s="1" t="s">
        <v>32</v>
      </c>
      <c r="BI14" s="17">
        <f t="shared" si="28"/>
        <v>3003</v>
      </c>
      <c r="BJ14" s="1" t="s">
        <v>32</v>
      </c>
      <c r="BK14" s="17">
        <f t="shared" si="29"/>
        <v>3003</v>
      </c>
      <c r="BL14" s="1" t="s">
        <v>31</v>
      </c>
      <c r="BM14" s="17">
        <f t="shared" si="30"/>
        <v>4004</v>
      </c>
      <c r="BN14" s="1" t="s">
        <v>31</v>
      </c>
      <c r="BO14" s="17">
        <f t="shared" si="31"/>
        <v>4004</v>
      </c>
      <c r="BP14" s="1" t="s">
        <v>31</v>
      </c>
      <c r="BQ14" s="17">
        <f t="shared" si="32"/>
        <v>4004</v>
      </c>
      <c r="BR14" s="1" t="s">
        <v>32</v>
      </c>
      <c r="BS14" s="17">
        <f t="shared" si="33"/>
        <v>3003</v>
      </c>
      <c r="BT14" s="1" t="s">
        <v>31</v>
      </c>
      <c r="BU14" s="17">
        <f t="shared" si="34"/>
        <v>4004</v>
      </c>
      <c r="BV14" s="1" t="s">
        <v>31</v>
      </c>
      <c r="BW14" s="17">
        <f t="shared" si="35"/>
        <v>4004</v>
      </c>
      <c r="BX14" s="1" t="s">
        <v>31</v>
      </c>
      <c r="BY14" s="17">
        <f t="shared" si="36"/>
        <v>4004</v>
      </c>
      <c r="BZ14" s="1" t="s">
        <v>32</v>
      </c>
      <c r="CA14" s="17">
        <f t="shared" si="37"/>
        <v>3003</v>
      </c>
      <c r="CB14" s="1" t="s">
        <v>32</v>
      </c>
      <c r="CC14" s="17">
        <f t="shared" si="38"/>
        <v>3003</v>
      </c>
      <c r="CD14" s="1" t="s">
        <v>31</v>
      </c>
      <c r="CE14" s="17">
        <f t="shared" si="39"/>
        <v>4004</v>
      </c>
      <c r="CF14" s="1" t="s">
        <v>30</v>
      </c>
      <c r="CG14" s="17">
        <f t="shared" si="40"/>
        <v>5005</v>
      </c>
      <c r="CH14" s="1" t="s">
        <v>30</v>
      </c>
      <c r="CI14" s="17">
        <f t="shared" si="41"/>
        <v>5005</v>
      </c>
      <c r="CJ14" s="1" t="s">
        <v>31</v>
      </c>
      <c r="CK14" s="17">
        <f t="shared" si="42"/>
        <v>4004</v>
      </c>
      <c r="CL14" s="1" t="s">
        <v>31</v>
      </c>
      <c r="CM14" s="17">
        <f t="shared" si="43"/>
        <v>4004</v>
      </c>
      <c r="CN14" s="1" t="s">
        <v>32</v>
      </c>
      <c r="CO14" s="17">
        <f t="shared" si="44"/>
        <v>3003</v>
      </c>
      <c r="CP14" s="1" t="s">
        <v>32</v>
      </c>
      <c r="CQ14" s="17">
        <f t="shared" si="45"/>
        <v>3003</v>
      </c>
      <c r="CR14" s="1" t="s">
        <v>32</v>
      </c>
      <c r="CS14" s="17">
        <f t="shared" si="46"/>
        <v>3003</v>
      </c>
      <c r="CT14" s="1" t="s">
        <v>32</v>
      </c>
      <c r="CU14" s="17">
        <f t="shared" si="47"/>
        <v>3003</v>
      </c>
      <c r="CV14" s="33" t="s">
        <v>31</v>
      </c>
      <c r="CW14" s="17">
        <f t="shared" si="48"/>
        <v>4004</v>
      </c>
      <c r="CX14" s="1" t="s">
        <v>31</v>
      </c>
      <c r="CY14" s="17">
        <f t="shared" si="49"/>
        <v>4004</v>
      </c>
      <c r="CZ14" s="1" t="s">
        <v>31</v>
      </c>
      <c r="DA14" s="17">
        <f t="shared" si="50"/>
        <v>4004</v>
      </c>
      <c r="DB14" s="1" t="s">
        <v>31</v>
      </c>
      <c r="DC14" s="17">
        <f t="shared" si="51"/>
        <v>4004</v>
      </c>
      <c r="DD14" s="1" t="s">
        <v>31</v>
      </c>
      <c r="DE14" s="17">
        <f t="shared" si="52"/>
        <v>4004</v>
      </c>
      <c r="DF14" s="1" t="s">
        <v>32</v>
      </c>
      <c r="DG14" s="17">
        <f t="shared" si="53"/>
        <v>3003</v>
      </c>
      <c r="DH14" s="1" t="s">
        <v>31</v>
      </c>
      <c r="DI14" s="17">
        <f t="shared" si="54"/>
        <v>4004</v>
      </c>
      <c r="DJ14" s="1" t="s">
        <v>31</v>
      </c>
      <c r="DK14" s="17">
        <f t="shared" si="55"/>
        <v>4004</v>
      </c>
      <c r="DL14" s="1" t="s">
        <v>31</v>
      </c>
      <c r="DM14" s="17">
        <f t="shared" si="56"/>
        <v>4004</v>
      </c>
      <c r="DN14" s="1" t="s">
        <v>30</v>
      </c>
      <c r="DO14" s="17">
        <f t="shared" si="57"/>
        <v>5005</v>
      </c>
      <c r="DP14" s="1" t="s">
        <v>30</v>
      </c>
      <c r="DQ14" s="17">
        <f t="shared" si="58"/>
        <v>5005</v>
      </c>
      <c r="DR14" s="1" t="s">
        <v>30</v>
      </c>
      <c r="DS14" s="17">
        <f t="shared" si="59"/>
        <v>5005</v>
      </c>
      <c r="DT14" s="1" t="s">
        <v>31</v>
      </c>
      <c r="DU14" s="17">
        <f t="shared" si="60"/>
        <v>4004</v>
      </c>
      <c r="DV14" s="1" t="s">
        <v>31</v>
      </c>
      <c r="DW14" s="17">
        <f t="shared" si="61"/>
        <v>4004</v>
      </c>
      <c r="DX14" s="1" t="s">
        <v>31</v>
      </c>
      <c r="DY14" s="17">
        <f t="shared" si="62"/>
        <v>4004</v>
      </c>
    </row>
    <row r="15" spans="1:129" ht="12.75" x14ac:dyDescent="0.2">
      <c r="A15" s="29">
        <v>44246.309340520835</v>
      </c>
      <c r="B15" s="1" t="s">
        <v>34</v>
      </c>
      <c r="C15" s="16">
        <f>VLOOKUP(B15,'Parte 1'!$C$5:$D$11,2,FALSE)</f>
        <v>1001</v>
      </c>
      <c r="D15" s="1" t="s">
        <v>41</v>
      </c>
      <c r="E15" s="16">
        <f t="shared" si="0"/>
        <v>3003</v>
      </c>
      <c r="F15" s="1" t="s">
        <v>30</v>
      </c>
      <c r="G15" s="17">
        <f t="shared" si="1"/>
        <v>5005</v>
      </c>
      <c r="H15" s="1" t="s">
        <v>31</v>
      </c>
      <c r="I15" s="17">
        <f t="shared" si="2"/>
        <v>4004</v>
      </c>
      <c r="J15" s="1" t="s">
        <v>31</v>
      </c>
      <c r="K15" s="17">
        <f t="shared" si="3"/>
        <v>4004</v>
      </c>
      <c r="L15" s="1" t="s">
        <v>31</v>
      </c>
      <c r="M15" s="17">
        <f t="shared" si="4"/>
        <v>4004</v>
      </c>
      <c r="N15" s="1" t="s">
        <v>31</v>
      </c>
      <c r="O15" s="17">
        <f t="shared" si="5"/>
        <v>4004</v>
      </c>
      <c r="P15" s="1" t="s">
        <v>31</v>
      </c>
      <c r="Q15" s="17">
        <f t="shared" si="6"/>
        <v>4004</v>
      </c>
      <c r="R15" s="1" t="s">
        <v>30</v>
      </c>
      <c r="S15" s="17">
        <f t="shared" si="7"/>
        <v>5005</v>
      </c>
      <c r="T15" s="3" t="s">
        <v>30</v>
      </c>
      <c r="U15" s="17">
        <f t="shared" si="8"/>
        <v>5005</v>
      </c>
      <c r="V15" s="3" t="s">
        <v>30</v>
      </c>
      <c r="W15" s="17">
        <f t="shared" si="9"/>
        <v>5005</v>
      </c>
      <c r="X15" s="3" t="s">
        <v>30</v>
      </c>
      <c r="Y15" s="17">
        <f t="shared" si="10"/>
        <v>5005</v>
      </c>
      <c r="Z15" s="3" t="s">
        <v>31</v>
      </c>
      <c r="AA15" s="17">
        <f t="shared" si="11"/>
        <v>4004</v>
      </c>
      <c r="AB15" s="3" t="s">
        <v>30</v>
      </c>
      <c r="AC15" s="17">
        <f t="shared" si="12"/>
        <v>5005</v>
      </c>
      <c r="AD15" s="3" t="s">
        <v>31</v>
      </c>
      <c r="AE15" s="17">
        <f t="shared" si="13"/>
        <v>4004</v>
      </c>
      <c r="AF15" s="1" t="s">
        <v>30</v>
      </c>
      <c r="AG15" s="17">
        <f t="shared" si="14"/>
        <v>5005</v>
      </c>
      <c r="AH15" s="1" t="s">
        <v>30</v>
      </c>
      <c r="AI15" s="17">
        <f t="shared" si="15"/>
        <v>5005</v>
      </c>
      <c r="AJ15" s="1" t="s">
        <v>30</v>
      </c>
      <c r="AK15" s="17">
        <f t="shared" si="16"/>
        <v>5005</v>
      </c>
      <c r="AL15" s="1" t="s">
        <v>31</v>
      </c>
      <c r="AM15" s="17">
        <f t="shared" si="17"/>
        <v>4004</v>
      </c>
      <c r="AN15" s="1" t="s">
        <v>31</v>
      </c>
      <c r="AO15" s="17">
        <f t="shared" si="18"/>
        <v>4004</v>
      </c>
      <c r="AP15" s="1" t="s">
        <v>30</v>
      </c>
      <c r="AQ15" s="17">
        <f t="shared" si="19"/>
        <v>5005</v>
      </c>
      <c r="AR15" s="1" t="s">
        <v>31</v>
      </c>
      <c r="AS15" s="17">
        <f t="shared" si="20"/>
        <v>4004</v>
      </c>
      <c r="AT15" s="1" t="s">
        <v>30</v>
      </c>
      <c r="AU15" s="17">
        <f t="shared" si="21"/>
        <v>5005</v>
      </c>
      <c r="AV15" s="1" t="s">
        <v>31</v>
      </c>
      <c r="AW15" s="17">
        <f t="shared" si="22"/>
        <v>4004</v>
      </c>
      <c r="AX15" s="1" t="s">
        <v>30</v>
      </c>
      <c r="AY15" s="17">
        <f t="shared" si="23"/>
        <v>5005</v>
      </c>
      <c r="AZ15" s="1" t="s">
        <v>30</v>
      </c>
      <c r="BA15" s="17">
        <f t="shared" si="24"/>
        <v>5005</v>
      </c>
      <c r="BB15" s="1" t="s">
        <v>31</v>
      </c>
      <c r="BC15" s="17">
        <f t="shared" si="25"/>
        <v>4004</v>
      </c>
      <c r="BD15" s="1" t="s">
        <v>31</v>
      </c>
      <c r="BE15" s="17">
        <f t="shared" si="26"/>
        <v>4004</v>
      </c>
      <c r="BF15" s="1" t="s">
        <v>31</v>
      </c>
      <c r="BG15" s="17">
        <f t="shared" si="27"/>
        <v>4004</v>
      </c>
      <c r="BH15" s="1" t="s">
        <v>32</v>
      </c>
      <c r="BI15" s="17">
        <f t="shared" si="28"/>
        <v>3003</v>
      </c>
      <c r="BJ15" s="1" t="s">
        <v>32</v>
      </c>
      <c r="BK15" s="17">
        <f t="shared" si="29"/>
        <v>3003</v>
      </c>
      <c r="BL15" s="1" t="s">
        <v>32</v>
      </c>
      <c r="BM15" s="17">
        <f t="shared" si="30"/>
        <v>3003</v>
      </c>
      <c r="BN15" s="1" t="s">
        <v>32</v>
      </c>
      <c r="BO15" s="17">
        <f t="shared" si="31"/>
        <v>3003</v>
      </c>
      <c r="BP15" s="1" t="s">
        <v>32</v>
      </c>
      <c r="BQ15" s="17">
        <f t="shared" si="32"/>
        <v>3003</v>
      </c>
      <c r="BR15" s="1" t="s">
        <v>36</v>
      </c>
      <c r="BS15" s="17">
        <f t="shared" si="33"/>
        <v>2002</v>
      </c>
      <c r="BT15" s="1" t="s">
        <v>32</v>
      </c>
      <c r="BU15" s="17">
        <f t="shared" si="34"/>
        <v>3003</v>
      </c>
      <c r="BV15" s="1" t="s">
        <v>32</v>
      </c>
      <c r="BW15" s="17">
        <f t="shared" si="35"/>
        <v>3003</v>
      </c>
      <c r="BX15" s="1" t="s">
        <v>32</v>
      </c>
      <c r="BY15" s="17">
        <f t="shared" si="36"/>
        <v>3003</v>
      </c>
      <c r="BZ15" s="1" t="s">
        <v>32</v>
      </c>
      <c r="CA15" s="17">
        <f t="shared" si="37"/>
        <v>3003</v>
      </c>
      <c r="CB15" s="1" t="s">
        <v>32</v>
      </c>
      <c r="CC15" s="17">
        <f t="shared" si="38"/>
        <v>3003</v>
      </c>
      <c r="CD15" s="1" t="s">
        <v>31</v>
      </c>
      <c r="CE15" s="17">
        <f t="shared" si="39"/>
        <v>4004</v>
      </c>
      <c r="CF15" s="1" t="s">
        <v>30</v>
      </c>
      <c r="CG15" s="17">
        <f t="shared" si="40"/>
        <v>5005</v>
      </c>
      <c r="CH15" s="1" t="s">
        <v>31</v>
      </c>
      <c r="CI15" s="17">
        <f t="shared" si="41"/>
        <v>4004</v>
      </c>
      <c r="CJ15" s="1" t="s">
        <v>30</v>
      </c>
      <c r="CK15" s="17">
        <f t="shared" si="42"/>
        <v>5005</v>
      </c>
      <c r="CL15" s="1" t="s">
        <v>31</v>
      </c>
      <c r="CM15" s="17">
        <f t="shared" si="43"/>
        <v>4004</v>
      </c>
      <c r="CN15" s="1" t="s">
        <v>33</v>
      </c>
      <c r="CO15" s="17">
        <f t="shared" si="44"/>
        <v>1001</v>
      </c>
      <c r="CP15" s="1" t="s">
        <v>33</v>
      </c>
      <c r="CQ15" s="17">
        <f t="shared" si="45"/>
        <v>1001</v>
      </c>
      <c r="CR15" s="1" t="s">
        <v>33</v>
      </c>
      <c r="CS15" s="17">
        <f t="shared" si="46"/>
        <v>1001</v>
      </c>
      <c r="CT15" s="1" t="s">
        <v>33</v>
      </c>
      <c r="CU15" s="17">
        <f t="shared" si="47"/>
        <v>1001</v>
      </c>
      <c r="CV15" s="33" t="s">
        <v>31</v>
      </c>
      <c r="CW15" s="17">
        <f t="shared" si="48"/>
        <v>4004</v>
      </c>
      <c r="CX15" s="1" t="s">
        <v>31</v>
      </c>
      <c r="CY15" s="17">
        <f t="shared" si="49"/>
        <v>4004</v>
      </c>
      <c r="CZ15" s="1" t="s">
        <v>31</v>
      </c>
      <c r="DA15" s="17">
        <f t="shared" si="50"/>
        <v>4004</v>
      </c>
      <c r="DB15" s="1" t="s">
        <v>30</v>
      </c>
      <c r="DC15" s="17">
        <f t="shared" si="51"/>
        <v>5005</v>
      </c>
      <c r="DD15" s="1" t="s">
        <v>30</v>
      </c>
      <c r="DE15" s="17">
        <f t="shared" si="52"/>
        <v>5005</v>
      </c>
      <c r="DF15" s="1" t="s">
        <v>30</v>
      </c>
      <c r="DG15" s="17">
        <f t="shared" si="53"/>
        <v>5005</v>
      </c>
      <c r="DH15" s="1" t="s">
        <v>30</v>
      </c>
      <c r="DI15" s="17">
        <f t="shared" si="54"/>
        <v>5005</v>
      </c>
      <c r="DJ15" s="1" t="s">
        <v>31</v>
      </c>
      <c r="DK15" s="17">
        <f t="shared" si="55"/>
        <v>4004</v>
      </c>
      <c r="DL15" s="1" t="s">
        <v>31</v>
      </c>
      <c r="DM15" s="17">
        <f t="shared" si="56"/>
        <v>4004</v>
      </c>
      <c r="DN15" s="1" t="s">
        <v>30</v>
      </c>
      <c r="DO15" s="17">
        <f t="shared" si="57"/>
        <v>5005</v>
      </c>
      <c r="DP15" s="1" t="s">
        <v>30</v>
      </c>
      <c r="DQ15" s="17">
        <f t="shared" si="58"/>
        <v>5005</v>
      </c>
      <c r="DR15" s="1" t="s">
        <v>31</v>
      </c>
      <c r="DS15" s="17">
        <f t="shared" si="59"/>
        <v>4004</v>
      </c>
      <c r="DT15" s="1" t="s">
        <v>31</v>
      </c>
      <c r="DU15" s="17">
        <f t="shared" si="60"/>
        <v>4004</v>
      </c>
      <c r="DV15" s="1" t="s">
        <v>31</v>
      </c>
      <c r="DW15" s="17">
        <f t="shared" si="61"/>
        <v>4004</v>
      </c>
      <c r="DX15" s="1" t="s">
        <v>30</v>
      </c>
      <c r="DY15" s="17">
        <f t="shared" si="62"/>
        <v>5005</v>
      </c>
    </row>
    <row r="16" spans="1:129" ht="12.75" x14ac:dyDescent="0.2">
      <c r="A16" s="29">
        <v>44246.359926192134</v>
      </c>
      <c r="B16" s="1" t="s">
        <v>37</v>
      </c>
      <c r="C16" s="16">
        <f>VLOOKUP(B16,'Parte 1'!$C$5:$D$11,2,FALSE)</f>
        <v>1000001</v>
      </c>
      <c r="D16" s="1" t="s">
        <v>41</v>
      </c>
      <c r="E16" s="16">
        <f t="shared" si="0"/>
        <v>3000003</v>
      </c>
      <c r="F16" s="1" t="s">
        <v>31</v>
      </c>
      <c r="G16" s="17">
        <f t="shared" si="1"/>
        <v>4000004</v>
      </c>
      <c r="H16" s="1" t="s">
        <v>31</v>
      </c>
      <c r="I16" s="17">
        <f t="shared" si="2"/>
        <v>4000004</v>
      </c>
      <c r="J16" s="1" t="s">
        <v>31</v>
      </c>
      <c r="K16" s="17">
        <f t="shared" si="3"/>
        <v>4000004</v>
      </c>
      <c r="L16" s="1" t="s">
        <v>30</v>
      </c>
      <c r="M16" s="17">
        <f t="shared" si="4"/>
        <v>5000005</v>
      </c>
      <c r="N16" s="1" t="s">
        <v>30</v>
      </c>
      <c r="O16" s="17">
        <f t="shared" si="5"/>
        <v>5000005</v>
      </c>
      <c r="P16" s="1" t="s">
        <v>30</v>
      </c>
      <c r="Q16" s="17">
        <f t="shared" si="6"/>
        <v>5000005</v>
      </c>
      <c r="R16" s="1" t="s">
        <v>30</v>
      </c>
      <c r="S16" s="17">
        <f t="shared" si="7"/>
        <v>5000005</v>
      </c>
      <c r="T16" s="3" t="s">
        <v>31</v>
      </c>
      <c r="U16" s="17">
        <f t="shared" si="8"/>
        <v>4000004</v>
      </c>
      <c r="V16" s="3" t="s">
        <v>31</v>
      </c>
      <c r="W16" s="17">
        <f t="shared" si="9"/>
        <v>4000004</v>
      </c>
      <c r="X16" s="3" t="s">
        <v>31</v>
      </c>
      <c r="Y16" s="17">
        <f t="shared" si="10"/>
        <v>4000004</v>
      </c>
      <c r="Z16" s="3" t="s">
        <v>33</v>
      </c>
      <c r="AA16" s="17">
        <f t="shared" si="11"/>
        <v>1000001</v>
      </c>
      <c r="AB16" s="3" t="s">
        <v>31</v>
      </c>
      <c r="AC16" s="17">
        <f t="shared" si="12"/>
        <v>4000004</v>
      </c>
      <c r="AD16" s="3" t="s">
        <v>31</v>
      </c>
      <c r="AE16" s="17">
        <f t="shared" si="13"/>
        <v>4000004</v>
      </c>
      <c r="AF16" s="1" t="s">
        <v>32</v>
      </c>
      <c r="AG16" s="17">
        <f t="shared" si="14"/>
        <v>3000003</v>
      </c>
      <c r="AH16" s="1" t="s">
        <v>31</v>
      </c>
      <c r="AI16" s="17">
        <f t="shared" si="15"/>
        <v>4000004</v>
      </c>
      <c r="AJ16" s="1" t="s">
        <v>31</v>
      </c>
      <c r="AK16" s="17">
        <f t="shared" si="16"/>
        <v>4000004</v>
      </c>
      <c r="AL16" s="1" t="s">
        <v>33</v>
      </c>
      <c r="AM16" s="17">
        <f t="shared" si="17"/>
        <v>1000001</v>
      </c>
      <c r="AN16" s="1" t="s">
        <v>31</v>
      </c>
      <c r="AO16" s="17">
        <f t="shared" si="18"/>
        <v>4000004</v>
      </c>
      <c r="AP16" s="1" t="s">
        <v>31</v>
      </c>
      <c r="AQ16" s="17">
        <f t="shared" si="19"/>
        <v>4000004</v>
      </c>
      <c r="AR16" s="1" t="s">
        <v>33</v>
      </c>
      <c r="AS16" s="17">
        <f t="shared" si="20"/>
        <v>1000001</v>
      </c>
      <c r="AT16" s="1" t="s">
        <v>32</v>
      </c>
      <c r="AU16" s="17">
        <f t="shared" si="21"/>
        <v>3000003</v>
      </c>
      <c r="AV16" s="1" t="s">
        <v>32</v>
      </c>
      <c r="AW16" s="17">
        <f t="shared" si="22"/>
        <v>3000003</v>
      </c>
      <c r="AX16" s="1" t="s">
        <v>31</v>
      </c>
      <c r="AY16" s="17">
        <f t="shared" si="23"/>
        <v>4000004</v>
      </c>
      <c r="AZ16" s="1" t="s">
        <v>31</v>
      </c>
      <c r="BA16" s="17">
        <f t="shared" si="24"/>
        <v>4000004</v>
      </c>
      <c r="BB16" s="1" t="s">
        <v>31</v>
      </c>
      <c r="BC16" s="17">
        <f t="shared" si="25"/>
        <v>4000004</v>
      </c>
      <c r="BD16" s="1" t="s">
        <v>31</v>
      </c>
      <c r="BE16" s="17">
        <f t="shared" si="26"/>
        <v>4000004</v>
      </c>
      <c r="BF16" s="1" t="s">
        <v>31</v>
      </c>
      <c r="BG16" s="17">
        <f t="shared" si="27"/>
        <v>4000004</v>
      </c>
      <c r="BH16" s="1" t="s">
        <v>31</v>
      </c>
      <c r="BI16" s="17">
        <f t="shared" si="28"/>
        <v>4000004</v>
      </c>
      <c r="BJ16" s="1" t="s">
        <v>32</v>
      </c>
      <c r="BK16" s="17">
        <f t="shared" si="29"/>
        <v>3000003</v>
      </c>
      <c r="BL16" s="1" t="s">
        <v>31</v>
      </c>
      <c r="BM16" s="17">
        <f t="shared" si="30"/>
        <v>4000004</v>
      </c>
      <c r="BN16" s="1" t="s">
        <v>31</v>
      </c>
      <c r="BO16" s="17">
        <f t="shared" si="31"/>
        <v>4000004</v>
      </c>
      <c r="BP16" s="1" t="s">
        <v>30</v>
      </c>
      <c r="BQ16" s="17">
        <f t="shared" si="32"/>
        <v>5000005</v>
      </c>
      <c r="BR16" s="1" t="s">
        <v>36</v>
      </c>
      <c r="BS16" s="17">
        <f t="shared" si="33"/>
        <v>2000002</v>
      </c>
      <c r="BT16" s="1" t="s">
        <v>30</v>
      </c>
      <c r="BU16" s="17">
        <f t="shared" si="34"/>
        <v>5000005</v>
      </c>
      <c r="BV16" s="1" t="s">
        <v>30</v>
      </c>
      <c r="BW16" s="17">
        <f t="shared" si="35"/>
        <v>5000005</v>
      </c>
      <c r="BX16" s="1" t="s">
        <v>31</v>
      </c>
      <c r="BY16" s="17">
        <f t="shared" si="36"/>
        <v>4000004</v>
      </c>
      <c r="BZ16" s="1" t="s">
        <v>30</v>
      </c>
      <c r="CA16" s="17">
        <f t="shared" si="37"/>
        <v>5000005</v>
      </c>
      <c r="CB16" s="1" t="s">
        <v>30</v>
      </c>
      <c r="CC16" s="17">
        <f t="shared" si="38"/>
        <v>5000005</v>
      </c>
      <c r="CD16" s="1" t="s">
        <v>30</v>
      </c>
      <c r="CE16" s="17">
        <f t="shared" si="39"/>
        <v>5000005</v>
      </c>
      <c r="CF16" s="1" t="s">
        <v>30</v>
      </c>
      <c r="CG16" s="17">
        <f t="shared" si="40"/>
        <v>5000005</v>
      </c>
      <c r="CH16" s="1" t="s">
        <v>33</v>
      </c>
      <c r="CI16" s="17">
        <f t="shared" si="41"/>
        <v>1000001</v>
      </c>
      <c r="CJ16" s="1" t="s">
        <v>31</v>
      </c>
      <c r="CK16" s="17">
        <f t="shared" si="42"/>
        <v>4000004</v>
      </c>
      <c r="CL16" s="1" t="s">
        <v>30</v>
      </c>
      <c r="CM16" s="17">
        <f t="shared" si="43"/>
        <v>5000005</v>
      </c>
      <c r="CN16" s="1" t="s">
        <v>30</v>
      </c>
      <c r="CO16" s="17">
        <f t="shared" si="44"/>
        <v>5000005</v>
      </c>
      <c r="CP16" s="1" t="s">
        <v>33</v>
      </c>
      <c r="CQ16" s="17">
        <f t="shared" si="45"/>
        <v>1000001</v>
      </c>
      <c r="CR16" s="1" t="s">
        <v>33</v>
      </c>
      <c r="CS16" s="17">
        <f t="shared" si="46"/>
        <v>1000001</v>
      </c>
      <c r="CT16" s="1" t="s">
        <v>33</v>
      </c>
      <c r="CU16" s="17">
        <f t="shared" si="47"/>
        <v>1000001</v>
      </c>
      <c r="CV16" s="33" t="s">
        <v>30</v>
      </c>
      <c r="CW16" s="17">
        <f t="shared" si="48"/>
        <v>5000005</v>
      </c>
      <c r="CX16" s="1" t="s">
        <v>31</v>
      </c>
      <c r="CY16" s="17">
        <f t="shared" si="49"/>
        <v>4000004</v>
      </c>
      <c r="CZ16" s="1" t="s">
        <v>31</v>
      </c>
      <c r="DA16" s="17">
        <f t="shared" si="50"/>
        <v>4000004</v>
      </c>
      <c r="DB16" s="1" t="s">
        <v>32</v>
      </c>
      <c r="DC16" s="17">
        <f t="shared" si="51"/>
        <v>3000003</v>
      </c>
      <c r="DD16" s="1" t="s">
        <v>30</v>
      </c>
      <c r="DE16" s="17">
        <f t="shared" si="52"/>
        <v>5000005</v>
      </c>
      <c r="DF16" s="1" t="s">
        <v>31</v>
      </c>
      <c r="DG16" s="17">
        <f t="shared" si="53"/>
        <v>4000004</v>
      </c>
      <c r="DH16" s="1" t="s">
        <v>31</v>
      </c>
      <c r="DI16" s="17">
        <f t="shared" si="54"/>
        <v>4000004</v>
      </c>
      <c r="DJ16" s="1" t="s">
        <v>30</v>
      </c>
      <c r="DK16" s="17">
        <f t="shared" si="55"/>
        <v>5000005</v>
      </c>
      <c r="DL16" s="1" t="s">
        <v>30</v>
      </c>
      <c r="DM16" s="17">
        <f t="shared" si="56"/>
        <v>5000005</v>
      </c>
      <c r="DN16" s="1" t="s">
        <v>31</v>
      </c>
      <c r="DO16" s="17">
        <f t="shared" si="57"/>
        <v>4000004</v>
      </c>
      <c r="DP16" s="1" t="s">
        <v>31</v>
      </c>
      <c r="DQ16" s="17">
        <f t="shared" si="58"/>
        <v>4000004</v>
      </c>
      <c r="DR16" s="1" t="s">
        <v>30</v>
      </c>
      <c r="DS16" s="17">
        <f t="shared" si="59"/>
        <v>5000005</v>
      </c>
      <c r="DT16" s="1" t="s">
        <v>31</v>
      </c>
      <c r="DU16" s="17">
        <f t="shared" si="60"/>
        <v>4000004</v>
      </c>
      <c r="DV16" s="1" t="s">
        <v>31</v>
      </c>
      <c r="DW16" s="17">
        <f t="shared" si="61"/>
        <v>4000004</v>
      </c>
      <c r="DX16" s="1" t="s">
        <v>31</v>
      </c>
      <c r="DY16" s="17">
        <f t="shared" si="62"/>
        <v>4000004</v>
      </c>
    </row>
    <row r="17" spans="1:129" ht="12.75" x14ac:dyDescent="0.2">
      <c r="A17" s="29">
        <v>44246.370211886577</v>
      </c>
      <c r="B17" s="1" t="s">
        <v>38</v>
      </c>
      <c r="C17" s="16">
        <f>VLOOKUP(B17,'Parte 1'!$C$5:$D$11,2,FALSE)</f>
        <v>100000001</v>
      </c>
      <c r="D17" s="1" t="s">
        <v>29</v>
      </c>
      <c r="E17" s="16">
        <f t="shared" si="0"/>
        <v>400000004</v>
      </c>
      <c r="F17" s="1" t="s">
        <v>31</v>
      </c>
      <c r="G17" s="17">
        <f t="shared" si="1"/>
        <v>400000004</v>
      </c>
      <c r="H17" s="1" t="s">
        <v>31</v>
      </c>
      <c r="I17" s="17">
        <f t="shared" si="2"/>
        <v>400000004</v>
      </c>
      <c r="J17" s="1" t="s">
        <v>31</v>
      </c>
      <c r="K17" s="17">
        <f t="shared" si="3"/>
        <v>400000004</v>
      </c>
      <c r="L17" s="1" t="s">
        <v>31</v>
      </c>
      <c r="M17" s="17">
        <f t="shared" si="4"/>
        <v>400000004</v>
      </c>
      <c r="N17" s="1" t="s">
        <v>30</v>
      </c>
      <c r="O17" s="17">
        <f t="shared" si="5"/>
        <v>500000005</v>
      </c>
      <c r="P17" s="1" t="s">
        <v>31</v>
      </c>
      <c r="Q17" s="17">
        <f t="shared" si="6"/>
        <v>400000004</v>
      </c>
      <c r="R17" s="1" t="s">
        <v>31</v>
      </c>
      <c r="S17" s="17">
        <f t="shared" si="7"/>
        <v>400000004</v>
      </c>
      <c r="T17" s="3" t="s">
        <v>31</v>
      </c>
      <c r="U17" s="17">
        <f t="shared" si="8"/>
        <v>400000004</v>
      </c>
      <c r="V17" s="3" t="s">
        <v>31</v>
      </c>
      <c r="W17" s="17">
        <f t="shared" si="9"/>
        <v>400000004</v>
      </c>
      <c r="X17" s="3" t="s">
        <v>31</v>
      </c>
      <c r="Y17" s="17">
        <f t="shared" si="10"/>
        <v>400000004</v>
      </c>
      <c r="Z17" s="3" t="s">
        <v>31</v>
      </c>
      <c r="AA17" s="17">
        <f t="shared" si="11"/>
        <v>400000004</v>
      </c>
      <c r="AB17" s="3" t="s">
        <v>31</v>
      </c>
      <c r="AC17" s="17">
        <f t="shared" si="12"/>
        <v>400000004</v>
      </c>
      <c r="AD17" s="3" t="s">
        <v>32</v>
      </c>
      <c r="AE17" s="17">
        <f t="shared" si="13"/>
        <v>300000003</v>
      </c>
      <c r="AF17" s="1" t="s">
        <v>31</v>
      </c>
      <c r="AG17" s="17">
        <f t="shared" si="14"/>
        <v>400000004</v>
      </c>
      <c r="AH17" s="1" t="s">
        <v>32</v>
      </c>
      <c r="AI17" s="17">
        <f t="shared" si="15"/>
        <v>300000003</v>
      </c>
      <c r="AJ17" s="1" t="s">
        <v>31</v>
      </c>
      <c r="AK17" s="17">
        <f t="shared" si="16"/>
        <v>400000004</v>
      </c>
      <c r="AL17" s="1" t="s">
        <v>31</v>
      </c>
      <c r="AM17" s="17">
        <f t="shared" si="17"/>
        <v>400000004</v>
      </c>
      <c r="AN17" s="1" t="s">
        <v>31</v>
      </c>
      <c r="AO17" s="17">
        <f t="shared" si="18"/>
        <v>400000004</v>
      </c>
      <c r="AP17" s="1" t="s">
        <v>32</v>
      </c>
      <c r="AQ17" s="17">
        <f t="shared" si="19"/>
        <v>300000003</v>
      </c>
      <c r="AR17" s="1" t="s">
        <v>32</v>
      </c>
      <c r="AS17" s="17">
        <f t="shared" si="20"/>
        <v>300000003</v>
      </c>
      <c r="AT17" s="1" t="s">
        <v>32</v>
      </c>
      <c r="AU17" s="17">
        <f t="shared" si="21"/>
        <v>300000003</v>
      </c>
      <c r="AV17" s="1" t="s">
        <v>32</v>
      </c>
      <c r="AW17" s="17">
        <f t="shared" si="22"/>
        <v>300000003</v>
      </c>
      <c r="AX17" s="1" t="s">
        <v>32</v>
      </c>
      <c r="AY17" s="17">
        <f t="shared" si="23"/>
        <v>300000003</v>
      </c>
      <c r="AZ17" s="1" t="s">
        <v>32</v>
      </c>
      <c r="BA17" s="17">
        <f t="shared" si="24"/>
        <v>300000003</v>
      </c>
      <c r="BB17" s="1" t="s">
        <v>32</v>
      </c>
      <c r="BC17" s="17">
        <f t="shared" si="25"/>
        <v>300000003</v>
      </c>
      <c r="BD17" s="1" t="s">
        <v>32</v>
      </c>
      <c r="BE17" s="17">
        <f t="shared" si="26"/>
        <v>300000003</v>
      </c>
      <c r="BF17" s="1" t="s">
        <v>36</v>
      </c>
      <c r="BG17" s="17">
        <f t="shared" si="27"/>
        <v>200000002</v>
      </c>
      <c r="BH17" s="1" t="s">
        <v>32</v>
      </c>
      <c r="BI17" s="17">
        <f t="shared" si="28"/>
        <v>300000003</v>
      </c>
      <c r="BJ17" s="1" t="s">
        <v>32</v>
      </c>
      <c r="BK17" s="17">
        <f t="shared" si="29"/>
        <v>300000003</v>
      </c>
      <c r="BL17" s="1" t="s">
        <v>31</v>
      </c>
      <c r="BM17" s="17">
        <f t="shared" si="30"/>
        <v>400000004</v>
      </c>
      <c r="BN17" s="1" t="s">
        <v>32</v>
      </c>
      <c r="BO17" s="17">
        <f t="shared" si="31"/>
        <v>300000003</v>
      </c>
      <c r="BP17" s="1" t="s">
        <v>31</v>
      </c>
      <c r="BQ17" s="17">
        <f t="shared" si="32"/>
        <v>400000004</v>
      </c>
      <c r="BR17" s="1" t="s">
        <v>36</v>
      </c>
      <c r="BS17" s="17">
        <f t="shared" si="33"/>
        <v>200000002</v>
      </c>
      <c r="BT17" s="1" t="s">
        <v>31</v>
      </c>
      <c r="BU17" s="17">
        <f t="shared" si="34"/>
        <v>400000004</v>
      </c>
      <c r="BV17" s="1" t="s">
        <v>32</v>
      </c>
      <c r="BW17" s="17">
        <f t="shared" si="35"/>
        <v>300000003</v>
      </c>
      <c r="BX17" s="1" t="s">
        <v>32</v>
      </c>
      <c r="BY17" s="17">
        <f t="shared" si="36"/>
        <v>300000003</v>
      </c>
      <c r="BZ17" s="1" t="s">
        <v>30</v>
      </c>
      <c r="CA17" s="17">
        <f t="shared" si="37"/>
        <v>500000005</v>
      </c>
      <c r="CB17" s="1" t="s">
        <v>32</v>
      </c>
      <c r="CC17" s="17">
        <f t="shared" si="38"/>
        <v>300000003</v>
      </c>
      <c r="CD17" s="1" t="s">
        <v>31</v>
      </c>
      <c r="CE17" s="17">
        <f t="shared" si="39"/>
        <v>400000004</v>
      </c>
      <c r="CF17" s="1" t="s">
        <v>30</v>
      </c>
      <c r="CG17" s="17">
        <f t="shared" si="40"/>
        <v>500000005</v>
      </c>
      <c r="CH17" s="1" t="s">
        <v>32</v>
      </c>
      <c r="CI17" s="17">
        <f t="shared" si="41"/>
        <v>300000003</v>
      </c>
      <c r="CJ17" s="1" t="s">
        <v>31</v>
      </c>
      <c r="CK17" s="17">
        <f t="shared" si="42"/>
        <v>400000004</v>
      </c>
      <c r="CL17" s="1" t="s">
        <v>31</v>
      </c>
      <c r="CM17" s="17">
        <f t="shared" si="43"/>
        <v>400000004</v>
      </c>
      <c r="CN17" s="1" t="s">
        <v>33</v>
      </c>
      <c r="CO17" s="17">
        <f t="shared" si="44"/>
        <v>100000001</v>
      </c>
      <c r="CP17" s="1" t="s">
        <v>33</v>
      </c>
      <c r="CQ17" s="17">
        <f t="shared" si="45"/>
        <v>100000001</v>
      </c>
      <c r="CR17" s="1" t="s">
        <v>33</v>
      </c>
      <c r="CS17" s="17">
        <f t="shared" si="46"/>
        <v>100000001</v>
      </c>
      <c r="CT17" s="1" t="s">
        <v>33</v>
      </c>
      <c r="CU17" s="17">
        <f t="shared" si="47"/>
        <v>100000001</v>
      </c>
      <c r="CV17" s="33" t="s">
        <v>31</v>
      </c>
      <c r="CW17" s="17">
        <f t="shared" si="48"/>
        <v>400000004</v>
      </c>
      <c r="CX17" s="1" t="s">
        <v>31</v>
      </c>
      <c r="CY17" s="17">
        <f t="shared" si="49"/>
        <v>400000004</v>
      </c>
      <c r="CZ17" s="1" t="s">
        <v>31</v>
      </c>
      <c r="DA17" s="17">
        <f t="shared" si="50"/>
        <v>400000004</v>
      </c>
      <c r="DB17" s="1" t="s">
        <v>30</v>
      </c>
      <c r="DC17" s="17">
        <f t="shared" si="51"/>
        <v>500000005</v>
      </c>
      <c r="DD17" s="1" t="s">
        <v>31</v>
      </c>
      <c r="DE17" s="17">
        <f t="shared" si="52"/>
        <v>400000004</v>
      </c>
      <c r="DF17" s="1" t="s">
        <v>31</v>
      </c>
      <c r="DG17" s="17">
        <f t="shared" si="53"/>
        <v>400000004</v>
      </c>
      <c r="DH17" s="1" t="s">
        <v>32</v>
      </c>
      <c r="DI17" s="17">
        <f t="shared" si="54"/>
        <v>300000003</v>
      </c>
      <c r="DJ17" s="1" t="s">
        <v>30</v>
      </c>
      <c r="DK17" s="17">
        <f t="shared" si="55"/>
        <v>500000005</v>
      </c>
      <c r="DL17" s="1" t="s">
        <v>30</v>
      </c>
      <c r="DM17" s="17">
        <f t="shared" si="56"/>
        <v>500000005</v>
      </c>
      <c r="DN17" s="1" t="s">
        <v>30</v>
      </c>
      <c r="DO17" s="17">
        <f t="shared" si="57"/>
        <v>500000005</v>
      </c>
      <c r="DP17" s="1" t="s">
        <v>30</v>
      </c>
      <c r="DQ17" s="17">
        <f t="shared" si="58"/>
        <v>500000005</v>
      </c>
      <c r="DR17" s="1" t="s">
        <v>30</v>
      </c>
      <c r="DS17" s="17">
        <f t="shared" si="59"/>
        <v>500000005</v>
      </c>
      <c r="DT17" s="1" t="s">
        <v>31</v>
      </c>
      <c r="DU17" s="17">
        <f t="shared" si="60"/>
        <v>400000004</v>
      </c>
      <c r="DV17" s="1" t="s">
        <v>31</v>
      </c>
      <c r="DW17" s="17">
        <f t="shared" si="61"/>
        <v>400000004</v>
      </c>
      <c r="DX17" s="1" t="s">
        <v>31</v>
      </c>
      <c r="DY17" s="17">
        <f t="shared" si="62"/>
        <v>400000004</v>
      </c>
    </row>
    <row r="18" spans="1:129" ht="12.75" x14ac:dyDescent="0.2">
      <c r="A18" s="29">
        <v>44246.399202083332</v>
      </c>
      <c r="B18" s="1" t="s">
        <v>28</v>
      </c>
      <c r="C18" s="16">
        <f>VLOOKUP(B18,'Parte 1'!$C$5:$D$11,2,FALSE)</f>
        <v>100001</v>
      </c>
      <c r="D18" s="1" t="s">
        <v>41</v>
      </c>
      <c r="E18" s="16">
        <f t="shared" si="0"/>
        <v>300003</v>
      </c>
      <c r="F18" s="1" t="s">
        <v>31</v>
      </c>
      <c r="G18" s="17">
        <f t="shared" si="1"/>
        <v>400004</v>
      </c>
      <c r="H18" s="1" t="s">
        <v>30</v>
      </c>
      <c r="I18" s="17">
        <f t="shared" si="2"/>
        <v>500005</v>
      </c>
      <c r="J18" s="1" t="s">
        <v>30</v>
      </c>
      <c r="K18" s="17">
        <f t="shared" si="3"/>
        <v>500005</v>
      </c>
      <c r="L18" s="1" t="s">
        <v>31</v>
      </c>
      <c r="M18" s="17">
        <f t="shared" si="4"/>
        <v>400004</v>
      </c>
      <c r="N18" s="1" t="s">
        <v>30</v>
      </c>
      <c r="O18" s="17">
        <f t="shared" si="5"/>
        <v>500005</v>
      </c>
      <c r="P18" s="1" t="s">
        <v>30</v>
      </c>
      <c r="Q18" s="17">
        <f t="shared" si="6"/>
        <v>500005</v>
      </c>
      <c r="R18" s="1" t="s">
        <v>31</v>
      </c>
      <c r="S18" s="17">
        <f t="shared" si="7"/>
        <v>400004</v>
      </c>
      <c r="T18" s="3" t="s">
        <v>30</v>
      </c>
      <c r="U18" s="17">
        <f t="shared" si="8"/>
        <v>500005</v>
      </c>
      <c r="V18" s="3" t="s">
        <v>30</v>
      </c>
      <c r="W18" s="17">
        <f t="shared" si="9"/>
        <v>500005</v>
      </c>
      <c r="X18" s="3" t="s">
        <v>30</v>
      </c>
      <c r="Y18" s="17">
        <f t="shared" si="10"/>
        <v>500005</v>
      </c>
      <c r="Z18" s="3" t="s">
        <v>31</v>
      </c>
      <c r="AA18" s="17">
        <f t="shared" si="11"/>
        <v>400004</v>
      </c>
      <c r="AB18" s="3" t="s">
        <v>30</v>
      </c>
      <c r="AC18" s="17">
        <f t="shared" si="12"/>
        <v>500005</v>
      </c>
      <c r="AD18" s="3" t="s">
        <v>30</v>
      </c>
      <c r="AE18" s="17">
        <f t="shared" si="13"/>
        <v>500005</v>
      </c>
      <c r="AF18" s="1" t="s">
        <v>30</v>
      </c>
      <c r="AG18" s="17">
        <f t="shared" si="14"/>
        <v>500005</v>
      </c>
      <c r="AH18" s="1" t="s">
        <v>31</v>
      </c>
      <c r="AI18" s="17">
        <f t="shared" si="15"/>
        <v>400004</v>
      </c>
      <c r="AJ18" s="1" t="s">
        <v>31</v>
      </c>
      <c r="AK18" s="17">
        <f t="shared" si="16"/>
        <v>400004</v>
      </c>
      <c r="AL18" s="1" t="s">
        <v>31</v>
      </c>
      <c r="AM18" s="17">
        <f t="shared" si="17"/>
        <v>400004</v>
      </c>
      <c r="AN18" s="1" t="s">
        <v>31</v>
      </c>
      <c r="AO18" s="17">
        <f t="shared" si="18"/>
        <v>400004</v>
      </c>
      <c r="AP18" s="1" t="s">
        <v>31</v>
      </c>
      <c r="AQ18" s="17">
        <f t="shared" si="19"/>
        <v>400004</v>
      </c>
      <c r="AR18" s="1" t="s">
        <v>31</v>
      </c>
      <c r="AS18" s="17">
        <f t="shared" si="20"/>
        <v>400004</v>
      </c>
      <c r="AT18" s="1" t="s">
        <v>31</v>
      </c>
      <c r="AU18" s="17">
        <f t="shared" si="21"/>
        <v>400004</v>
      </c>
      <c r="AV18" s="1" t="s">
        <v>31</v>
      </c>
      <c r="AW18" s="17">
        <f t="shared" si="22"/>
        <v>400004</v>
      </c>
      <c r="AX18" s="1" t="s">
        <v>31</v>
      </c>
      <c r="AY18" s="17">
        <f t="shared" si="23"/>
        <v>400004</v>
      </c>
      <c r="AZ18" s="1" t="s">
        <v>31</v>
      </c>
      <c r="BA18" s="17">
        <f t="shared" si="24"/>
        <v>400004</v>
      </c>
      <c r="BB18" s="1" t="s">
        <v>31</v>
      </c>
      <c r="BC18" s="17">
        <f t="shared" si="25"/>
        <v>400004</v>
      </c>
      <c r="BD18" s="1" t="s">
        <v>31</v>
      </c>
      <c r="BE18" s="17">
        <f t="shared" si="26"/>
        <v>400004</v>
      </c>
      <c r="BF18" s="1" t="s">
        <v>31</v>
      </c>
      <c r="BG18" s="17">
        <f t="shared" si="27"/>
        <v>400004</v>
      </c>
      <c r="BH18" s="1" t="s">
        <v>33</v>
      </c>
      <c r="BI18" s="17">
        <f t="shared" si="28"/>
        <v>100001</v>
      </c>
      <c r="BJ18" s="1" t="s">
        <v>31</v>
      </c>
      <c r="BK18" s="17">
        <f t="shared" si="29"/>
        <v>400004</v>
      </c>
      <c r="BL18" s="1" t="s">
        <v>31</v>
      </c>
      <c r="BM18" s="17">
        <f t="shared" si="30"/>
        <v>400004</v>
      </c>
      <c r="BN18" s="1" t="s">
        <v>30</v>
      </c>
      <c r="BO18" s="17">
        <f t="shared" si="31"/>
        <v>500005</v>
      </c>
      <c r="BP18" s="1" t="s">
        <v>31</v>
      </c>
      <c r="BQ18" s="17">
        <f t="shared" si="32"/>
        <v>400004</v>
      </c>
      <c r="BR18" s="1" t="s">
        <v>31</v>
      </c>
      <c r="BS18" s="17">
        <f t="shared" si="33"/>
        <v>400004</v>
      </c>
      <c r="BT18" s="1" t="s">
        <v>30</v>
      </c>
      <c r="BU18" s="17">
        <f t="shared" si="34"/>
        <v>500005</v>
      </c>
      <c r="BV18" s="1" t="s">
        <v>30</v>
      </c>
      <c r="BW18" s="17">
        <f t="shared" si="35"/>
        <v>500005</v>
      </c>
      <c r="BX18" s="1" t="s">
        <v>30</v>
      </c>
      <c r="BY18" s="17">
        <f t="shared" si="36"/>
        <v>500005</v>
      </c>
      <c r="BZ18" s="1" t="s">
        <v>30</v>
      </c>
      <c r="CA18" s="17">
        <f t="shared" si="37"/>
        <v>500005</v>
      </c>
      <c r="CB18" s="1" t="s">
        <v>30</v>
      </c>
      <c r="CC18" s="17">
        <f t="shared" si="38"/>
        <v>500005</v>
      </c>
      <c r="CD18" s="1" t="s">
        <v>30</v>
      </c>
      <c r="CE18" s="17">
        <f t="shared" si="39"/>
        <v>500005</v>
      </c>
      <c r="CF18" s="1" t="s">
        <v>30</v>
      </c>
      <c r="CG18" s="17">
        <f t="shared" si="40"/>
        <v>500005</v>
      </c>
      <c r="CH18" s="1" t="s">
        <v>30</v>
      </c>
      <c r="CI18" s="17">
        <f t="shared" si="41"/>
        <v>500005</v>
      </c>
      <c r="CJ18" s="1" t="s">
        <v>31</v>
      </c>
      <c r="CK18" s="17">
        <f t="shared" si="42"/>
        <v>400004</v>
      </c>
      <c r="CL18" s="1" t="s">
        <v>30</v>
      </c>
      <c r="CM18" s="17">
        <f t="shared" si="43"/>
        <v>500005</v>
      </c>
      <c r="CN18" s="1" t="s">
        <v>30</v>
      </c>
      <c r="CO18" s="17">
        <f t="shared" si="44"/>
        <v>500005</v>
      </c>
      <c r="CP18" s="1" t="s">
        <v>30</v>
      </c>
      <c r="CQ18" s="17">
        <f t="shared" si="45"/>
        <v>500005</v>
      </c>
      <c r="CR18" s="1" t="s">
        <v>30</v>
      </c>
      <c r="CS18" s="17">
        <f t="shared" si="46"/>
        <v>500005</v>
      </c>
      <c r="CT18" s="1" t="s">
        <v>30</v>
      </c>
      <c r="CU18" s="17">
        <f t="shared" si="47"/>
        <v>500005</v>
      </c>
      <c r="CV18" s="33" t="s">
        <v>30</v>
      </c>
      <c r="CW18" s="17">
        <f t="shared" si="48"/>
        <v>500005</v>
      </c>
      <c r="CX18" s="1" t="s">
        <v>30</v>
      </c>
      <c r="CY18" s="17">
        <f t="shared" si="49"/>
        <v>500005</v>
      </c>
      <c r="CZ18" s="1" t="s">
        <v>30</v>
      </c>
      <c r="DA18" s="17">
        <f t="shared" si="50"/>
        <v>500005</v>
      </c>
      <c r="DB18" s="1" t="s">
        <v>30</v>
      </c>
      <c r="DC18" s="17">
        <f t="shared" si="51"/>
        <v>500005</v>
      </c>
      <c r="DD18" s="1" t="s">
        <v>30</v>
      </c>
      <c r="DE18" s="17">
        <f t="shared" si="52"/>
        <v>500005</v>
      </c>
      <c r="DF18" s="1" t="s">
        <v>30</v>
      </c>
      <c r="DG18" s="17">
        <f t="shared" si="53"/>
        <v>500005</v>
      </c>
      <c r="DH18" s="1" t="s">
        <v>30</v>
      </c>
      <c r="DI18" s="17">
        <f t="shared" si="54"/>
        <v>500005</v>
      </c>
      <c r="DJ18" s="1" t="s">
        <v>30</v>
      </c>
      <c r="DK18" s="17">
        <f t="shared" si="55"/>
        <v>500005</v>
      </c>
      <c r="DL18" s="1" t="s">
        <v>30</v>
      </c>
      <c r="DM18" s="17">
        <f t="shared" si="56"/>
        <v>500005</v>
      </c>
      <c r="DN18" s="1" t="s">
        <v>30</v>
      </c>
      <c r="DO18" s="17">
        <f t="shared" si="57"/>
        <v>500005</v>
      </c>
      <c r="DP18" s="1" t="s">
        <v>30</v>
      </c>
      <c r="DQ18" s="17">
        <f t="shared" si="58"/>
        <v>500005</v>
      </c>
      <c r="DR18" s="1" t="s">
        <v>30</v>
      </c>
      <c r="DS18" s="17">
        <f t="shared" si="59"/>
        <v>500005</v>
      </c>
      <c r="DT18" s="1" t="s">
        <v>30</v>
      </c>
      <c r="DU18" s="17">
        <f t="shared" si="60"/>
        <v>500005</v>
      </c>
      <c r="DV18" s="1" t="s">
        <v>30</v>
      </c>
      <c r="DW18" s="17">
        <f t="shared" si="61"/>
        <v>500005</v>
      </c>
      <c r="DX18" s="1" t="s">
        <v>30</v>
      </c>
      <c r="DY18" s="17">
        <f t="shared" si="62"/>
        <v>500005</v>
      </c>
    </row>
    <row r="19" spans="1:129" ht="12.75" x14ac:dyDescent="0.2">
      <c r="A19" s="29">
        <v>44246.416846562497</v>
      </c>
      <c r="B19" s="1" t="s">
        <v>38</v>
      </c>
      <c r="C19" s="16">
        <f>VLOOKUP(B19,'Parte 1'!$C$5:$D$11,2,FALSE)</f>
        <v>100000001</v>
      </c>
      <c r="D19" s="1" t="s">
        <v>29</v>
      </c>
      <c r="E19" s="16">
        <f t="shared" si="0"/>
        <v>400000004</v>
      </c>
      <c r="F19" s="1" t="s">
        <v>31</v>
      </c>
      <c r="G19" s="17">
        <f t="shared" si="1"/>
        <v>400000004</v>
      </c>
      <c r="H19" s="1" t="s">
        <v>32</v>
      </c>
      <c r="I19" s="17">
        <f t="shared" si="2"/>
        <v>300000003</v>
      </c>
      <c r="J19" s="1" t="s">
        <v>31</v>
      </c>
      <c r="K19" s="17">
        <f t="shared" si="3"/>
        <v>400000004</v>
      </c>
      <c r="L19" s="1" t="s">
        <v>31</v>
      </c>
      <c r="M19" s="17">
        <f t="shared" si="4"/>
        <v>400000004</v>
      </c>
      <c r="N19" s="1" t="s">
        <v>31</v>
      </c>
      <c r="O19" s="17">
        <f t="shared" si="5"/>
        <v>400000004</v>
      </c>
      <c r="P19" s="1" t="s">
        <v>31</v>
      </c>
      <c r="Q19" s="17">
        <f t="shared" si="6"/>
        <v>400000004</v>
      </c>
      <c r="R19" s="1" t="s">
        <v>32</v>
      </c>
      <c r="S19" s="17">
        <f t="shared" si="7"/>
        <v>300000003</v>
      </c>
      <c r="T19" s="3" t="s">
        <v>31</v>
      </c>
      <c r="U19" s="17">
        <f t="shared" si="8"/>
        <v>400000004</v>
      </c>
      <c r="V19" s="3" t="s">
        <v>32</v>
      </c>
      <c r="W19" s="17">
        <f t="shared" si="9"/>
        <v>300000003</v>
      </c>
      <c r="X19" s="3" t="s">
        <v>31</v>
      </c>
      <c r="Y19" s="17">
        <f t="shared" si="10"/>
        <v>400000004</v>
      </c>
      <c r="Z19" s="3" t="s">
        <v>32</v>
      </c>
      <c r="AA19" s="17">
        <f t="shared" si="11"/>
        <v>300000003</v>
      </c>
      <c r="AB19" s="3" t="s">
        <v>31</v>
      </c>
      <c r="AC19" s="17">
        <f t="shared" si="12"/>
        <v>400000004</v>
      </c>
      <c r="AD19" s="3" t="s">
        <v>36</v>
      </c>
      <c r="AE19" s="17">
        <f t="shared" si="13"/>
        <v>200000002</v>
      </c>
      <c r="AF19" s="1" t="s">
        <v>31</v>
      </c>
      <c r="AG19" s="17">
        <f t="shared" si="14"/>
        <v>400000004</v>
      </c>
      <c r="AH19" s="1" t="s">
        <v>32</v>
      </c>
      <c r="AI19" s="17">
        <f t="shared" si="15"/>
        <v>300000003</v>
      </c>
      <c r="AJ19" s="1" t="s">
        <v>32</v>
      </c>
      <c r="AK19" s="17">
        <f t="shared" si="16"/>
        <v>300000003</v>
      </c>
      <c r="AL19" s="1" t="s">
        <v>32</v>
      </c>
      <c r="AM19" s="17">
        <f t="shared" si="17"/>
        <v>300000003</v>
      </c>
      <c r="AN19" s="1" t="s">
        <v>31</v>
      </c>
      <c r="AO19" s="17">
        <f t="shared" si="18"/>
        <v>400000004</v>
      </c>
      <c r="AP19" s="1" t="s">
        <v>36</v>
      </c>
      <c r="AQ19" s="17">
        <f t="shared" si="19"/>
        <v>200000002</v>
      </c>
      <c r="AR19" s="1" t="s">
        <v>36</v>
      </c>
      <c r="AS19" s="17">
        <f t="shared" si="20"/>
        <v>200000002</v>
      </c>
      <c r="AT19" s="1" t="s">
        <v>32</v>
      </c>
      <c r="AU19" s="17">
        <f t="shared" si="21"/>
        <v>300000003</v>
      </c>
      <c r="AV19" s="1" t="s">
        <v>32</v>
      </c>
      <c r="AW19" s="17">
        <f t="shared" si="22"/>
        <v>300000003</v>
      </c>
      <c r="AX19" s="1" t="s">
        <v>32</v>
      </c>
      <c r="AY19" s="17">
        <f t="shared" si="23"/>
        <v>300000003</v>
      </c>
      <c r="AZ19" s="1" t="s">
        <v>32</v>
      </c>
      <c r="BA19" s="17">
        <f t="shared" si="24"/>
        <v>300000003</v>
      </c>
      <c r="BB19" s="1" t="s">
        <v>32</v>
      </c>
      <c r="BC19" s="17">
        <f t="shared" si="25"/>
        <v>300000003</v>
      </c>
      <c r="BD19" s="1" t="s">
        <v>31</v>
      </c>
      <c r="BE19" s="17">
        <f t="shared" si="26"/>
        <v>400000004</v>
      </c>
      <c r="BF19" s="1" t="s">
        <v>36</v>
      </c>
      <c r="BG19" s="17">
        <f t="shared" si="27"/>
        <v>200000002</v>
      </c>
      <c r="BH19" s="1" t="s">
        <v>36</v>
      </c>
      <c r="BI19" s="17">
        <f t="shared" si="28"/>
        <v>200000002</v>
      </c>
      <c r="BJ19" s="1" t="s">
        <v>36</v>
      </c>
      <c r="BK19" s="17">
        <f t="shared" si="29"/>
        <v>200000002</v>
      </c>
      <c r="BL19" s="1" t="s">
        <v>31</v>
      </c>
      <c r="BM19" s="17">
        <f t="shared" si="30"/>
        <v>400000004</v>
      </c>
      <c r="BN19" s="1" t="s">
        <v>31</v>
      </c>
      <c r="BO19" s="17">
        <f t="shared" si="31"/>
        <v>400000004</v>
      </c>
      <c r="BP19" s="1" t="s">
        <v>36</v>
      </c>
      <c r="BQ19" s="17">
        <f t="shared" si="32"/>
        <v>200000002</v>
      </c>
      <c r="BR19" s="1" t="s">
        <v>36</v>
      </c>
      <c r="BS19" s="17">
        <f t="shared" si="33"/>
        <v>200000002</v>
      </c>
      <c r="BT19" s="1" t="s">
        <v>31</v>
      </c>
      <c r="BU19" s="17">
        <f t="shared" si="34"/>
        <v>400000004</v>
      </c>
      <c r="BV19" s="1" t="s">
        <v>31</v>
      </c>
      <c r="BW19" s="17">
        <f t="shared" si="35"/>
        <v>400000004</v>
      </c>
      <c r="BX19" s="1" t="s">
        <v>31</v>
      </c>
      <c r="BY19" s="17">
        <f t="shared" si="36"/>
        <v>400000004</v>
      </c>
      <c r="BZ19" s="1" t="s">
        <v>30</v>
      </c>
      <c r="CA19" s="17">
        <f t="shared" si="37"/>
        <v>500000005</v>
      </c>
      <c r="CB19" s="1" t="s">
        <v>30</v>
      </c>
      <c r="CC19" s="17">
        <f t="shared" si="38"/>
        <v>500000005</v>
      </c>
      <c r="CD19" s="1" t="s">
        <v>30</v>
      </c>
      <c r="CE19" s="17">
        <f t="shared" si="39"/>
        <v>500000005</v>
      </c>
      <c r="CF19" s="1" t="s">
        <v>31</v>
      </c>
      <c r="CG19" s="17">
        <f t="shared" si="40"/>
        <v>400000004</v>
      </c>
      <c r="CH19" s="1" t="s">
        <v>32</v>
      </c>
      <c r="CI19" s="17">
        <f t="shared" si="41"/>
        <v>300000003</v>
      </c>
      <c r="CJ19" s="1" t="s">
        <v>33</v>
      </c>
      <c r="CK19" s="17">
        <f t="shared" si="42"/>
        <v>100000001</v>
      </c>
      <c r="CL19" s="1" t="s">
        <v>36</v>
      </c>
      <c r="CM19" s="17">
        <f t="shared" si="43"/>
        <v>200000002</v>
      </c>
      <c r="CN19" s="1" t="s">
        <v>33</v>
      </c>
      <c r="CO19" s="17">
        <f t="shared" si="44"/>
        <v>100000001</v>
      </c>
      <c r="CP19" s="1" t="s">
        <v>33</v>
      </c>
      <c r="CQ19" s="17">
        <f t="shared" si="45"/>
        <v>100000001</v>
      </c>
      <c r="CR19" s="1" t="s">
        <v>33</v>
      </c>
      <c r="CS19" s="17">
        <f t="shared" si="46"/>
        <v>100000001</v>
      </c>
      <c r="CT19" s="1" t="s">
        <v>33</v>
      </c>
      <c r="CU19" s="17">
        <f t="shared" si="47"/>
        <v>100000001</v>
      </c>
      <c r="CV19" s="33" t="s">
        <v>32</v>
      </c>
      <c r="CW19" s="17">
        <f t="shared" si="48"/>
        <v>300000003</v>
      </c>
      <c r="CX19" s="1" t="s">
        <v>31</v>
      </c>
      <c r="CY19" s="17">
        <f t="shared" si="49"/>
        <v>400000004</v>
      </c>
      <c r="CZ19" s="1" t="s">
        <v>31</v>
      </c>
      <c r="DA19" s="17">
        <f t="shared" si="50"/>
        <v>400000004</v>
      </c>
      <c r="DB19" s="1" t="s">
        <v>31</v>
      </c>
      <c r="DC19" s="17">
        <f t="shared" si="51"/>
        <v>400000004</v>
      </c>
      <c r="DD19" s="1" t="s">
        <v>30</v>
      </c>
      <c r="DE19" s="17">
        <f t="shared" si="52"/>
        <v>500000005</v>
      </c>
      <c r="DF19" s="1" t="s">
        <v>30</v>
      </c>
      <c r="DG19" s="17">
        <f t="shared" si="53"/>
        <v>500000005</v>
      </c>
      <c r="DH19" s="1" t="s">
        <v>32</v>
      </c>
      <c r="DI19" s="17">
        <f t="shared" si="54"/>
        <v>300000003</v>
      </c>
      <c r="DJ19" s="1" t="s">
        <v>31</v>
      </c>
      <c r="DK19" s="17">
        <f t="shared" si="55"/>
        <v>400000004</v>
      </c>
      <c r="DL19" s="1" t="s">
        <v>31</v>
      </c>
      <c r="DM19" s="17">
        <f t="shared" si="56"/>
        <v>400000004</v>
      </c>
      <c r="DN19" s="1" t="s">
        <v>30</v>
      </c>
      <c r="DO19" s="17">
        <f t="shared" si="57"/>
        <v>500000005</v>
      </c>
      <c r="DP19" s="1" t="s">
        <v>30</v>
      </c>
      <c r="DQ19" s="17">
        <f t="shared" si="58"/>
        <v>500000005</v>
      </c>
      <c r="DR19" s="1" t="s">
        <v>30</v>
      </c>
      <c r="DS19" s="17">
        <f t="shared" si="59"/>
        <v>500000005</v>
      </c>
      <c r="DT19" s="1" t="s">
        <v>31</v>
      </c>
      <c r="DU19" s="17">
        <f t="shared" si="60"/>
        <v>400000004</v>
      </c>
      <c r="DV19" s="1" t="s">
        <v>32</v>
      </c>
      <c r="DW19" s="17">
        <f t="shared" si="61"/>
        <v>300000003</v>
      </c>
      <c r="DX19" s="1" t="s">
        <v>32</v>
      </c>
      <c r="DY19" s="17">
        <f t="shared" si="62"/>
        <v>300000003</v>
      </c>
    </row>
    <row r="20" spans="1:129" ht="12.75" x14ac:dyDescent="0.2">
      <c r="A20" s="29">
        <v>44246.461955405088</v>
      </c>
      <c r="B20" s="1" t="s">
        <v>42</v>
      </c>
      <c r="C20" s="16">
        <f>VLOOKUP(B20,'Parte 1'!$C$5:$D$11,2,FALSE)</f>
        <v>10001</v>
      </c>
      <c r="D20" s="1" t="s">
        <v>29</v>
      </c>
      <c r="E20" s="16">
        <f t="shared" si="0"/>
        <v>40004</v>
      </c>
      <c r="F20" s="1" t="s">
        <v>30</v>
      </c>
      <c r="G20" s="17">
        <f t="shared" si="1"/>
        <v>50005</v>
      </c>
      <c r="H20" s="1" t="s">
        <v>30</v>
      </c>
      <c r="I20" s="17">
        <f t="shared" si="2"/>
        <v>50005</v>
      </c>
      <c r="J20" s="1" t="s">
        <v>30</v>
      </c>
      <c r="K20" s="17">
        <f t="shared" si="3"/>
        <v>50005</v>
      </c>
      <c r="L20" s="1" t="s">
        <v>30</v>
      </c>
      <c r="M20" s="17">
        <f t="shared" si="4"/>
        <v>50005</v>
      </c>
      <c r="N20" s="1" t="s">
        <v>30</v>
      </c>
      <c r="O20" s="17">
        <f t="shared" si="5"/>
        <v>50005</v>
      </c>
      <c r="P20" s="1" t="s">
        <v>30</v>
      </c>
      <c r="Q20" s="17">
        <f t="shared" si="6"/>
        <v>50005</v>
      </c>
      <c r="R20" s="1" t="s">
        <v>31</v>
      </c>
      <c r="S20" s="17">
        <f t="shared" si="7"/>
        <v>40004</v>
      </c>
      <c r="T20" s="3" t="s">
        <v>31</v>
      </c>
      <c r="U20" s="17">
        <f t="shared" si="8"/>
        <v>40004</v>
      </c>
      <c r="V20" s="3" t="s">
        <v>32</v>
      </c>
      <c r="W20" s="17">
        <f t="shared" si="9"/>
        <v>30003</v>
      </c>
      <c r="X20" s="3" t="s">
        <v>31</v>
      </c>
      <c r="Y20" s="17">
        <f t="shared" si="10"/>
        <v>40004</v>
      </c>
      <c r="Z20" s="3" t="s">
        <v>30</v>
      </c>
      <c r="AA20" s="17">
        <f t="shared" si="11"/>
        <v>50005</v>
      </c>
      <c r="AB20" s="3" t="s">
        <v>30</v>
      </c>
      <c r="AC20" s="17">
        <f t="shared" si="12"/>
        <v>50005</v>
      </c>
      <c r="AD20" s="3" t="s">
        <v>30</v>
      </c>
      <c r="AE20" s="17">
        <f t="shared" si="13"/>
        <v>50005</v>
      </c>
      <c r="AF20" s="1" t="s">
        <v>31</v>
      </c>
      <c r="AG20" s="17">
        <f t="shared" si="14"/>
        <v>40004</v>
      </c>
      <c r="AH20" s="1" t="s">
        <v>31</v>
      </c>
      <c r="AI20" s="17">
        <f t="shared" si="15"/>
        <v>40004</v>
      </c>
      <c r="AJ20" s="1" t="s">
        <v>31</v>
      </c>
      <c r="AK20" s="17">
        <f t="shared" si="16"/>
        <v>40004</v>
      </c>
      <c r="AL20" s="1" t="s">
        <v>31</v>
      </c>
      <c r="AM20" s="17">
        <f t="shared" si="17"/>
        <v>40004</v>
      </c>
      <c r="AN20" s="1" t="s">
        <v>31</v>
      </c>
      <c r="AO20" s="17">
        <f t="shared" si="18"/>
        <v>40004</v>
      </c>
      <c r="AP20" s="1" t="s">
        <v>30</v>
      </c>
      <c r="AQ20" s="17">
        <f t="shared" si="19"/>
        <v>50005</v>
      </c>
      <c r="AR20" s="1" t="s">
        <v>31</v>
      </c>
      <c r="AS20" s="17">
        <f t="shared" si="20"/>
        <v>40004</v>
      </c>
      <c r="AT20" s="1" t="s">
        <v>30</v>
      </c>
      <c r="AU20" s="17">
        <f t="shared" si="21"/>
        <v>50005</v>
      </c>
      <c r="AV20" s="1" t="s">
        <v>30</v>
      </c>
      <c r="AW20" s="17">
        <f t="shared" si="22"/>
        <v>50005</v>
      </c>
      <c r="AX20" s="1" t="s">
        <v>30</v>
      </c>
      <c r="AY20" s="17">
        <f t="shared" si="23"/>
        <v>50005</v>
      </c>
      <c r="AZ20" s="1" t="s">
        <v>30</v>
      </c>
      <c r="BA20" s="17">
        <f t="shared" si="24"/>
        <v>50005</v>
      </c>
      <c r="BB20" s="1" t="s">
        <v>30</v>
      </c>
      <c r="BC20" s="17">
        <f t="shared" si="25"/>
        <v>50005</v>
      </c>
      <c r="BD20" s="1" t="s">
        <v>30</v>
      </c>
      <c r="BE20" s="17">
        <f t="shared" si="26"/>
        <v>50005</v>
      </c>
      <c r="BF20" s="1" t="s">
        <v>30</v>
      </c>
      <c r="BG20" s="17">
        <f t="shared" si="27"/>
        <v>50005</v>
      </c>
      <c r="BH20" s="1" t="s">
        <v>31</v>
      </c>
      <c r="BI20" s="17">
        <f t="shared" si="28"/>
        <v>40004</v>
      </c>
      <c r="BJ20" s="1" t="s">
        <v>31</v>
      </c>
      <c r="BK20" s="17">
        <f t="shared" si="29"/>
        <v>40004</v>
      </c>
      <c r="BL20" s="1" t="s">
        <v>30</v>
      </c>
      <c r="BM20" s="17">
        <f t="shared" si="30"/>
        <v>50005</v>
      </c>
      <c r="BN20" s="1" t="s">
        <v>30</v>
      </c>
      <c r="BO20" s="17">
        <f t="shared" si="31"/>
        <v>50005</v>
      </c>
      <c r="BP20" s="1" t="s">
        <v>31</v>
      </c>
      <c r="BQ20" s="17">
        <f t="shared" si="32"/>
        <v>40004</v>
      </c>
      <c r="BR20" s="1" t="s">
        <v>32</v>
      </c>
      <c r="BS20" s="17">
        <f t="shared" si="33"/>
        <v>30003</v>
      </c>
      <c r="BT20" s="1" t="s">
        <v>31</v>
      </c>
      <c r="BU20" s="17">
        <f t="shared" si="34"/>
        <v>40004</v>
      </c>
      <c r="BV20" s="1" t="s">
        <v>31</v>
      </c>
      <c r="BW20" s="17">
        <f t="shared" si="35"/>
        <v>40004</v>
      </c>
      <c r="BX20" s="1" t="s">
        <v>31</v>
      </c>
      <c r="BY20" s="17">
        <f t="shared" si="36"/>
        <v>40004</v>
      </c>
      <c r="BZ20" s="1" t="s">
        <v>31</v>
      </c>
      <c r="CA20" s="17">
        <f t="shared" si="37"/>
        <v>40004</v>
      </c>
      <c r="CB20" s="1" t="s">
        <v>31</v>
      </c>
      <c r="CC20" s="17">
        <f t="shared" si="38"/>
        <v>40004</v>
      </c>
      <c r="CD20" s="1" t="s">
        <v>30</v>
      </c>
      <c r="CE20" s="17">
        <f t="shared" si="39"/>
        <v>50005</v>
      </c>
      <c r="CF20" s="1" t="s">
        <v>30</v>
      </c>
      <c r="CG20" s="17">
        <f t="shared" si="40"/>
        <v>50005</v>
      </c>
      <c r="CH20" s="1" t="s">
        <v>30</v>
      </c>
      <c r="CI20" s="17">
        <f t="shared" si="41"/>
        <v>50005</v>
      </c>
      <c r="CJ20" s="1" t="s">
        <v>30</v>
      </c>
      <c r="CK20" s="17">
        <f t="shared" si="42"/>
        <v>50005</v>
      </c>
      <c r="CL20" s="1" t="s">
        <v>30</v>
      </c>
      <c r="CM20" s="17">
        <f t="shared" si="43"/>
        <v>50005</v>
      </c>
      <c r="CN20" s="1" t="s">
        <v>33</v>
      </c>
      <c r="CO20" s="17">
        <f t="shared" si="44"/>
        <v>10001</v>
      </c>
      <c r="CP20" s="1" t="s">
        <v>33</v>
      </c>
      <c r="CQ20" s="17">
        <f t="shared" si="45"/>
        <v>10001</v>
      </c>
      <c r="CR20" s="1" t="s">
        <v>33</v>
      </c>
      <c r="CS20" s="17">
        <f t="shared" si="46"/>
        <v>10001</v>
      </c>
      <c r="CT20" s="1" t="s">
        <v>33</v>
      </c>
      <c r="CU20" s="17">
        <f t="shared" si="47"/>
        <v>10001</v>
      </c>
      <c r="CV20" s="33" t="s">
        <v>31</v>
      </c>
      <c r="CW20" s="17">
        <f t="shared" si="48"/>
        <v>40004</v>
      </c>
      <c r="CX20" s="1" t="s">
        <v>31</v>
      </c>
      <c r="CY20" s="17">
        <f t="shared" si="49"/>
        <v>40004</v>
      </c>
      <c r="CZ20" s="1" t="s">
        <v>32</v>
      </c>
      <c r="DA20" s="17">
        <f t="shared" si="50"/>
        <v>30003</v>
      </c>
      <c r="DB20" s="1" t="s">
        <v>32</v>
      </c>
      <c r="DC20" s="17">
        <f t="shared" si="51"/>
        <v>30003</v>
      </c>
      <c r="DD20" s="1" t="s">
        <v>31</v>
      </c>
      <c r="DE20" s="17">
        <f t="shared" si="52"/>
        <v>40004</v>
      </c>
      <c r="DF20" s="1" t="s">
        <v>32</v>
      </c>
      <c r="DG20" s="17">
        <f t="shared" si="53"/>
        <v>30003</v>
      </c>
      <c r="DH20" s="1" t="s">
        <v>32</v>
      </c>
      <c r="DI20" s="17">
        <f t="shared" si="54"/>
        <v>30003</v>
      </c>
      <c r="DJ20" s="1" t="s">
        <v>30</v>
      </c>
      <c r="DK20" s="17">
        <f t="shared" si="55"/>
        <v>50005</v>
      </c>
      <c r="DL20" s="1" t="s">
        <v>31</v>
      </c>
      <c r="DM20" s="17">
        <f t="shared" si="56"/>
        <v>40004</v>
      </c>
      <c r="DN20" s="1" t="s">
        <v>30</v>
      </c>
      <c r="DO20" s="17">
        <f t="shared" si="57"/>
        <v>50005</v>
      </c>
      <c r="DP20" s="1" t="s">
        <v>30</v>
      </c>
      <c r="DQ20" s="17">
        <f t="shared" si="58"/>
        <v>50005</v>
      </c>
      <c r="DR20" s="1" t="s">
        <v>31</v>
      </c>
      <c r="DS20" s="17">
        <f t="shared" si="59"/>
        <v>40004</v>
      </c>
      <c r="DT20" s="1" t="s">
        <v>31</v>
      </c>
      <c r="DU20" s="17">
        <f t="shared" si="60"/>
        <v>40004</v>
      </c>
      <c r="DV20" s="1" t="s">
        <v>31</v>
      </c>
      <c r="DW20" s="17">
        <f t="shared" si="61"/>
        <v>40004</v>
      </c>
      <c r="DX20" s="1" t="s">
        <v>31</v>
      </c>
      <c r="DY20" s="17">
        <f t="shared" si="62"/>
        <v>40004</v>
      </c>
    </row>
    <row r="21" spans="1:129" ht="12.75" x14ac:dyDescent="0.2">
      <c r="A21" s="29">
        <v>44246.489375937497</v>
      </c>
      <c r="B21" s="1" t="s">
        <v>39</v>
      </c>
      <c r="C21" s="16">
        <f>VLOOKUP(B21,'Parte 1'!$C$5:$D$11,2,FALSE)</f>
        <v>101</v>
      </c>
      <c r="D21" s="1" t="s">
        <v>41</v>
      </c>
      <c r="E21" s="16">
        <f t="shared" si="0"/>
        <v>303</v>
      </c>
      <c r="F21" s="1" t="s">
        <v>31</v>
      </c>
      <c r="G21" s="17">
        <f t="shared" si="1"/>
        <v>404</v>
      </c>
      <c r="H21" s="1" t="s">
        <v>30</v>
      </c>
      <c r="I21" s="17">
        <f t="shared" si="2"/>
        <v>505</v>
      </c>
      <c r="J21" s="1" t="s">
        <v>31</v>
      </c>
      <c r="K21" s="17">
        <f t="shared" si="3"/>
        <v>404</v>
      </c>
      <c r="L21" s="1" t="s">
        <v>31</v>
      </c>
      <c r="M21" s="17">
        <f t="shared" si="4"/>
        <v>404</v>
      </c>
      <c r="N21" s="1" t="s">
        <v>31</v>
      </c>
      <c r="O21" s="17">
        <f t="shared" si="5"/>
        <v>404</v>
      </c>
      <c r="P21" s="1" t="s">
        <v>31</v>
      </c>
      <c r="Q21" s="17">
        <f t="shared" si="6"/>
        <v>404</v>
      </c>
      <c r="R21" s="1" t="s">
        <v>31</v>
      </c>
      <c r="S21" s="17">
        <f t="shared" si="7"/>
        <v>404</v>
      </c>
      <c r="T21" s="3" t="s">
        <v>31</v>
      </c>
      <c r="U21" s="17">
        <f t="shared" si="8"/>
        <v>404</v>
      </c>
      <c r="V21" s="3" t="s">
        <v>31</v>
      </c>
      <c r="W21" s="17">
        <f t="shared" si="9"/>
        <v>404</v>
      </c>
      <c r="X21" s="3" t="s">
        <v>31</v>
      </c>
      <c r="Y21" s="17">
        <f t="shared" si="10"/>
        <v>404</v>
      </c>
      <c r="Z21" s="3" t="s">
        <v>31</v>
      </c>
      <c r="AA21" s="17">
        <f t="shared" si="11"/>
        <v>404</v>
      </c>
      <c r="AB21" s="3" t="s">
        <v>31</v>
      </c>
      <c r="AC21" s="17">
        <f t="shared" si="12"/>
        <v>404</v>
      </c>
      <c r="AD21" s="3" t="s">
        <v>31</v>
      </c>
      <c r="AE21" s="17">
        <f t="shared" si="13"/>
        <v>404</v>
      </c>
      <c r="AF21" s="1" t="s">
        <v>31</v>
      </c>
      <c r="AG21" s="17">
        <f t="shared" si="14"/>
        <v>404</v>
      </c>
      <c r="AH21" s="1" t="s">
        <v>31</v>
      </c>
      <c r="AI21" s="17">
        <f t="shared" si="15"/>
        <v>404</v>
      </c>
      <c r="AJ21" s="1" t="s">
        <v>31</v>
      </c>
      <c r="AK21" s="17">
        <f t="shared" si="16"/>
        <v>404</v>
      </c>
      <c r="AL21" s="1" t="s">
        <v>31</v>
      </c>
      <c r="AM21" s="17">
        <f t="shared" si="17"/>
        <v>404</v>
      </c>
      <c r="AN21" s="1" t="s">
        <v>31</v>
      </c>
      <c r="AO21" s="17">
        <f t="shared" si="18"/>
        <v>404</v>
      </c>
      <c r="AP21" s="1" t="s">
        <v>31</v>
      </c>
      <c r="AQ21" s="17">
        <f t="shared" si="19"/>
        <v>404</v>
      </c>
      <c r="AR21" s="1" t="s">
        <v>31</v>
      </c>
      <c r="AS21" s="17">
        <f t="shared" si="20"/>
        <v>404</v>
      </c>
      <c r="AT21" s="1" t="s">
        <v>31</v>
      </c>
      <c r="AU21" s="17">
        <f t="shared" si="21"/>
        <v>404</v>
      </c>
      <c r="AV21" s="1" t="s">
        <v>31</v>
      </c>
      <c r="AW21" s="17">
        <f t="shared" si="22"/>
        <v>404</v>
      </c>
      <c r="AX21" s="1" t="s">
        <v>31</v>
      </c>
      <c r="AY21" s="17">
        <f t="shared" si="23"/>
        <v>404</v>
      </c>
      <c r="AZ21" s="1" t="s">
        <v>31</v>
      </c>
      <c r="BA21" s="17">
        <f t="shared" si="24"/>
        <v>404</v>
      </c>
      <c r="BB21" s="1" t="s">
        <v>31</v>
      </c>
      <c r="BC21" s="17">
        <f t="shared" si="25"/>
        <v>404</v>
      </c>
      <c r="BD21" s="1" t="s">
        <v>31</v>
      </c>
      <c r="BE21" s="17">
        <f t="shared" si="26"/>
        <v>404</v>
      </c>
      <c r="BF21" s="1" t="s">
        <v>31</v>
      </c>
      <c r="BG21" s="17">
        <f t="shared" si="27"/>
        <v>404</v>
      </c>
      <c r="BH21" s="1" t="s">
        <v>31</v>
      </c>
      <c r="BI21" s="17">
        <f t="shared" si="28"/>
        <v>404</v>
      </c>
      <c r="BJ21" s="1" t="s">
        <v>31</v>
      </c>
      <c r="BK21" s="17">
        <f t="shared" si="29"/>
        <v>404</v>
      </c>
      <c r="BL21" s="1" t="s">
        <v>31</v>
      </c>
      <c r="BM21" s="17">
        <f t="shared" si="30"/>
        <v>404</v>
      </c>
      <c r="BN21" s="1" t="s">
        <v>31</v>
      </c>
      <c r="BO21" s="17">
        <f t="shared" si="31"/>
        <v>404</v>
      </c>
      <c r="BP21" s="1" t="s">
        <v>31</v>
      </c>
      <c r="BQ21" s="17">
        <f t="shared" si="32"/>
        <v>404</v>
      </c>
      <c r="BR21" s="1" t="s">
        <v>36</v>
      </c>
      <c r="BS21" s="17">
        <f t="shared" si="33"/>
        <v>202</v>
      </c>
      <c r="BT21" s="1" t="s">
        <v>31</v>
      </c>
      <c r="BU21" s="17">
        <f t="shared" si="34"/>
        <v>404</v>
      </c>
      <c r="BV21" s="1" t="s">
        <v>31</v>
      </c>
      <c r="BW21" s="17">
        <f t="shared" si="35"/>
        <v>404</v>
      </c>
      <c r="BX21" s="1" t="s">
        <v>31</v>
      </c>
      <c r="BY21" s="17">
        <f t="shared" si="36"/>
        <v>404</v>
      </c>
      <c r="BZ21" s="1" t="s">
        <v>31</v>
      </c>
      <c r="CA21" s="17">
        <f t="shared" si="37"/>
        <v>404</v>
      </c>
      <c r="CB21" s="1" t="s">
        <v>31</v>
      </c>
      <c r="CC21" s="17">
        <f t="shared" si="38"/>
        <v>404</v>
      </c>
      <c r="CD21" s="1" t="s">
        <v>30</v>
      </c>
      <c r="CE21" s="17">
        <f t="shared" si="39"/>
        <v>505</v>
      </c>
      <c r="CF21" s="1" t="s">
        <v>30</v>
      </c>
      <c r="CG21" s="17">
        <f t="shared" si="40"/>
        <v>505</v>
      </c>
      <c r="CH21" s="1" t="s">
        <v>31</v>
      </c>
      <c r="CI21" s="17">
        <f t="shared" si="41"/>
        <v>404</v>
      </c>
      <c r="CJ21" s="1" t="s">
        <v>31</v>
      </c>
      <c r="CK21" s="17">
        <f t="shared" si="42"/>
        <v>404</v>
      </c>
      <c r="CL21" s="1" t="s">
        <v>31</v>
      </c>
      <c r="CM21" s="17">
        <f t="shared" si="43"/>
        <v>404</v>
      </c>
      <c r="CN21" s="1" t="s">
        <v>30</v>
      </c>
      <c r="CO21" s="17">
        <f t="shared" si="44"/>
        <v>505</v>
      </c>
      <c r="CP21" s="1" t="s">
        <v>33</v>
      </c>
      <c r="CQ21" s="17">
        <f t="shared" si="45"/>
        <v>101</v>
      </c>
      <c r="CR21" s="1" t="s">
        <v>33</v>
      </c>
      <c r="CS21" s="17">
        <f t="shared" si="46"/>
        <v>101</v>
      </c>
      <c r="CT21" s="1" t="s">
        <v>33</v>
      </c>
      <c r="CU21" s="17">
        <f t="shared" si="47"/>
        <v>101</v>
      </c>
      <c r="CV21" s="33" t="s">
        <v>33</v>
      </c>
      <c r="CW21" s="17">
        <f t="shared" si="48"/>
        <v>101</v>
      </c>
      <c r="CX21" s="1" t="s">
        <v>33</v>
      </c>
      <c r="CY21" s="17">
        <f t="shared" si="49"/>
        <v>101</v>
      </c>
      <c r="CZ21" s="1" t="s">
        <v>33</v>
      </c>
      <c r="DA21" s="17">
        <f t="shared" si="50"/>
        <v>101</v>
      </c>
      <c r="DB21" s="1" t="s">
        <v>33</v>
      </c>
      <c r="DC21" s="17">
        <f t="shared" si="51"/>
        <v>101</v>
      </c>
      <c r="DD21" s="1" t="s">
        <v>33</v>
      </c>
      <c r="DE21" s="17">
        <f t="shared" si="52"/>
        <v>101</v>
      </c>
      <c r="DF21" s="1" t="s">
        <v>31</v>
      </c>
      <c r="DG21" s="17">
        <f t="shared" si="53"/>
        <v>404</v>
      </c>
      <c r="DH21" s="1" t="s">
        <v>31</v>
      </c>
      <c r="DI21" s="17">
        <f t="shared" si="54"/>
        <v>404</v>
      </c>
      <c r="DJ21" s="1" t="s">
        <v>30</v>
      </c>
      <c r="DK21" s="17">
        <f t="shared" si="55"/>
        <v>505</v>
      </c>
      <c r="DL21" s="1" t="s">
        <v>30</v>
      </c>
      <c r="DM21" s="17">
        <f t="shared" si="56"/>
        <v>505</v>
      </c>
      <c r="DN21" s="1" t="s">
        <v>30</v>
      </c>
      <c r="DO21" s="17">
        <f t="shared" si="57"/>
        <v>505</v>
      </c>
      <c r="DP21" s="1" t="s">
        <v>30</v>
      </c>
      <c r="DQ21" s="17">
        <f t="shared" si="58"/>
        <v>505</v>
      </c>
      <c r="DR21" s="1" t="s">
        <v>31</v>
      </c>
      <c r="DS21" s="17">
        <f t="shared" si="59"/>
        <v>404</v>
      </c>
      <c r="DT21" s="1" t="s">
        <v>33</v>
      </c>
      <c r="DU21" s="17">
        <f t="shared" si="60"/>
        <v>101</v>
      </c>
      <c r="DV21" s="1" t="s">
        <v>31</v>
      </c>
      <c r="DW21" s="17">
        <f t="shared" si="61"/>
        <v>404</v>
      </c>
      <c r="DX21" s="1" t="s">
        <v>31</v>
      </c>
      <c r="DY21" s="17">
        <f t="shared" si="62"/>
        <v>404</v>
      </c>
    </row>
    <row r="22" spans="1:129" ht="12.75" x14ac:dyDescent="0.2">
      <c r="A22" s="29">
        <v>44246.679202106483</v>
      </c>
      <c r="B22" s="1" t="s">
        <v>40</v>
      </c>
      <c r="C22" s="16">
        <f>VLOOKUP(B22,'Parte 1'!$C$5:$D$11,2,FALSE)</f>
        <v>1</v>
      </c>
      <c r="D22" s="1" t="s">
        <v>29</v>
      </c>
      <c r="E22" s="16">
        <f t="shared" si="0"/>
        <v>4</v>
      </c>
      <c r="F22" s="1" t="s">
        <v>32</v>
      </c>
      <c r="G22" s="17">
        <f t="shared" si="1"/>
        <v>3</v>
      </c>
      <c r="H22" s="1" t="s">
        <v>31</v>
      </c>
      <c r="I22" s="17">
        <f t="shared" si="2"/>
        <v>4</v>
      </c>
      <c r="J22" s="1" t="s">
        <v>31</v>
      </c>
      <c r="K22" s="17">
        <f t="shared" si="3"/>
        <v>4</v>
      </c>
      <c r="L22" s="1" t="s">
        <v>32</v>
      </c>
      <c r="M22" s="17">
        <f t="shared" si="4"/>
        <v>3</v>
      </c>
      <c r="N22" s="1" t="s">
        <v>31</v>
      </c>
      <c r="O22" s="17">
        <f t="shared" si="5"/>
        <v>4</v>
      </c>
      <c r="P22" s="1" t="s">
        <v>31</v>
      </c>
      <c r="Q22" s="17">
        <f t="shared" si="6"/>
        <v>4</v>
      </c>
      <c r="R22" s="1" t="s">
        <v>32</v>
      </c>
      <c r="S22" s="17">
        <f t="shared" si="7"/>
        <v>3</v>
      </c>
      <c r="T22" s="3" t="s">
        <v>31</v>
      </c>
      <c r="U22" s="17">
        <f t="shared" si="8"/>
        <v>4</v>
      </c>
      <c r="V22" s="3" t="s">
        <v>36</v>
      </c>
      <c r="W22" s="17">
        <f t="shared" si="9"/>
        <v>2</v>
      </c>
      <c r="X22" s="3" t="s">
        <v>36</v>
      </c>
      <c r="Y22" s="17">
        <f t="shared" si="10"/>
        <v>2</v>
      </c>
      <c r="Z22" s="3" t="s">
        <v>32</v>
      </c>
      <c r="AA22" s="17">
        <f t="shared" si="11"/>
        <v>3</v>
      </c>
      <c r="AB22" s="3" t="s">
        <v>32</v>
      </c>
      <c r="AC22" s="17">
        <f t="shared" si="12"/>
        <v>3</v>
      </c>
      <c r="AD22" s="3" t="s">
        <v>36</v>
      </c>
      <c r="AE22" s="17">
        <f t="shared" si="13"/>
        <v>2</v>
      </c>
      <c r="AF22" s="1" t="s">
        <v>30</v>
      </c>
      <c r="AG22" s="17">
        <f t="shared" si="14"/>
        <v>5</v>
      </c>
      <c r="AH22" s="1" t="s">
        <v>30</v>
      </c>
      <c r="AI22" s="17">
        <f t="shared" si="15"/>
        <v>5</v>
      </c>
      <c r="AJ22" s="1" t="s">
        <v>30</v>
      </c>
      <c r="AK22" s="17">
        <f t="shared" si="16"/>
        <v>5</v>
      </c>
      <c r="AL22" s="1" t="s">
        <v>30</v>
      </c>
      <c r="AM22" s="17">
        <f t="shared" si="17"/>
        <v>5</v>
      </c>
      <c r="AN22" s="1" t="s">
        <v>30</v>
      </c>
      <c r="AO22" s="17">
        <f t="shared" si="18"/>
        <v>5</v>
      </c>
      <c r="AP22" s="1" t="s">
        <v>30</v>
      </c>
      <c r="AQ22" s="17">
        <f t="shared" si="19"/>
        <v>5</v>
      </c>
      <c r="AR22" s="1" t="s">
        <v>30</v>
      </c>
      <c r="AS22" s="17">
        <f t="shared" si="20"/>
        <v>5</v>
      </c>
      <c r="AT22" s="1" t="s">
        <v>33</v>
      </c>
      <c r="AU22" s="17">
        <f t="shared" si="21"/>
        <v>1</v>
      </c>
      <c r="AV22" s="1" t="s">
        <v>33</v>
      </c>
      <c r="AW22" s="17">
        <f t="shared" si="22"/>
        <v>1</v>
      </c>
      <c r="AX22" s="1" t="s">
        <v>33</v>
      </c>
      <c r="AY22" s="17">
        <f t="shared" si="23"/>
        <v>1</v>
      </c>
      <c r="AZ22" s="1" t="s">
        <v>33</v>
      </c>
      <c r="BA22" s="17">
        <f t="shared" si="24"/>
        <v>1</v>
      </c>
      <c r="BB22" s="1" t="s">
        <v>33</v>
      </c>
      <c r="BC22" s="17">
        <f t="shared" si="25"/>
        <v>1</v>
      </c>
      <c r="BD22" s="1" t="s">
        <v>33</v>
      </c>
      <c r="BE22" s="17">
        <f t="shared" si="26"/>
        <v>1</v>
      </c>
      <c r="BF22" s="1" t="s">
        <v>33</v>
      </c>
      <c r="BG22" s="17">
        <f t="shared" si="27"/>
        <v>1</v>
      </c>
      <c r="BH22" s="1" t="s">
        <v>36</v>
      </c>
      <c r="BI22" s="17">
        <f t="shared" si="28"/>
        <v>2</v>
      </c>
      <c r="BJ22" s="1" t="s">
        <v>31</v>
      </c>
      <c r="BK22" s="17">
        <f t="shared" si="29"/>
        <v>4</v>
      </c>
      <c r="BL22" s="1" t="s">
        <v>31</v>
      </c>
      <c r="BM22" s="17">
        <f t="shared" si="30"/>
        <v>4</v>
      </c>
      <c r="BN22" s="1" t="s">
        <v>30</v>
      </c>
      <c r="BO22" s="17">
        <f t="shared" si="31"/>
        <v>5</v>
      </c>
      <c r="BP22" s="1" t="s">
        <v>31</v>
      </c>
      <c r="BQ22" s="17">
        <f t="shared" si="32"/>
        <v>4</v>
      </c>
      <c r="BR22" s="1" t="s">
        <v>31</v>
      </c>
      <c r="BS22" s="17">
        <f t="shared" si="33"/>
        <v>4</v>
      </c>
      <c r="BT22" s="1" t="s">
        <v>32</v>
      </c>
      <c r="BU22" s="17">
        <f t="shared" si="34"/>
        <v>3</v>
      </c>
      <c r="BV22" s="1" t="s">
        <v>31</v>
      </c>
      <c r="BW22" s="17">
        <f t="shared" si="35"/>
        <v>4</v>
      </c>
      <c r="BX22" s="1" t="s">
        <v>32</v>
      </c>
      <c r="BY22" s="17">
        <f t="shared" si="36"/>
        <v>3</v>
      </c>
      <c r="BZ22" s="1" t="s">
        <v>31</v>
      </c>
      <c r="CA22" s="17">
        <f t="shared" si="37"/>
        <v>4</v>
      </c>
      <c r="CB22" s="1" t="s">
        <v>30</v>
      </c>
      <c r="CC22" s="17">
        <f t="shared" si="38"/>
        <v>5</v>
      </c>
      <c r="CD22" s="1" t="s">
        <v>31</v>
      </c>
      <c r="CE22" s="17">
        <f t="shared" si="39"/>
        <v>4</v>
      </c>
      <c r="CF22" s="1" t="s">
        <v>30</v>
      </c>
      <c r="CG22" s="17">
        <f t="shared" si="40"/>
        <v>5</v>
      </c>
      <c r="CH22" s="1" t="s">
        <v>33</v>
      </c>
      <c r="CI22" s="17">
        <f t="shared" si="41"/>
        <v>1</v>
      </c>
      <c r="CJ22" s="1" t="s">
        <v>31</v>
      </c>
      <c r="CK22" s="17">
        <f t="shared" si="42"/>
        <v>4</v>
      </c>
      <c r="CL22" s="1" t="s">
        <v>31</v>
      </c>
      <c r="CM22" s="17">
        <f t="shared" si="43"/>
        <v>4</v>
      </c>
      <c r="CN22" s="1" t="s">
        <v>30</v>
      </c>
      <c r="CO22" s="17">
        <f t="shared" si="44"/>
        <v>5</v>
      </c>
      <c r="CP22" s="1" t="s">
        <v>30</v>
      </c>
      <c r="CQ22" s="17">
        <f t="shared" si="45"/>
        <v>5</v>
      </c>
      <c r="CR22" s="1" t="s">
        <v>33</v>
      </c>
      <c r="CS22" s="17">
        <f t="shared" si="46"/>
        <v>1</v>
      </c>
      <c r="CT22" s="1" t="s">
        <v>32</v>
      </c>
      <c r="CU22" s="17">
        <f t="shared" si="47"/>
        <v>3</v>
      </c>
      <c r="CV22" s="33" t="s">
        <v>31</v>
      </c>
      <c r="CW22" s="17">
        <f t="shared" si="48"/>
        <v>4</v>
      </c>
      <c r="CX22" s="1" t="s">
        <v>31</v>
      </c>
      <c r="CY22" s="17">
        <f t="shared" si="49"/>
        <v>4</v>
      </c>
      <c r="CZ22" s="1" t="s">
        <v>31</v>
      </c>
      <c r="DA22" s="17">
        <f t="shared" si="50"/>
        <v>4</v>
      </c>
      <c r="DB22" s="1" t="s">
        <v>30</v>
      </c>
      <c r="DC22" s="17">
        <f t="shared" si="51"/>
        <v>5</v>
      </c>
      <c r="DD22" s="1" t="s">
        <v>30</v>
      </c>
      <c r="DE22" s="17">
        <f t="shared" si="52"/>
        <v>5</v>
      </c>
      <c r="DF22" s="1" t="s">
        <v>30</v>
      </c>
      <c r="DG22" s="17">
        <f t="shared" si="53"/>
        <v>5</v>
      </c>
      <c r="DH22" s="1" t="s">
        <v>30</v>
      </c>
      <c r="DI22" s="17">
        <f t="shared" si="54"/>
        <v>5</v>
      </c>
      <c r="DJ22" s="1" t="s">
        <v>30</v>
      </c>
      <c r="DK22" s="17">
        <f t="shared" si="55"/>
        <v>5</v>
      </c>
      <c r="DL22" s="1" t="s">
        <v>30</v>
      </c>
      <c r="DM22" s="17">
        <f t="shared" si="56"/>
        <v>5</v>
      </c>
      <c r="DN22" s="1" t="s">
        <v>30</v>
      </c>
      <c r="DO22" s="17">
        <f t="shared" si="57"/>
        <v>5</v>
      </c>
      <c r="DP22" s="1" t="s">
        <v>30</v>
      </c>
      <c r="DQ22" s="17">
        <f t="shared" si="58"/>
        <v>5</v>
      </c>
      <c r="DR22" s="1" t="s">
        <v>30</v>
      </c>
      <c r="DS22" s="17">
        <f t="shared" si="59"/>
        <v>5</v>
      </c>
      <c r="DT22" s="1" t="s">
        <v>30</v>
      </c>
      <c r="DU22" s="17">
        <f t="shared" si="60"/>
        <v>5</v>
      </c>
      <c r="DV22" s="1" t="s">
        <v>30</v>
      </c>
      <c r="DW22" s="17">
        <f t="shared" si="61"/>
        <v>5</v>
      </c>
      <c r="DX22" s="1" t="s">
        <v>30</v>
      </c>
      <c r="DY22" s="17">
        <f t="shared" si="62"/>
        <v>5</v>
      </c>
    </row>
    <row r="23" spans="1:129" ht="12.75" x14ac:dyDescent="0.2">
      <c r="A23" s="29">
        <v>44247.705543032411</v>
      </c>
      <c r="B23" s="1" t="s">
        <v>34</v>
      </c>
      <c r="C23" s="16">
        <f>VLOOKUP(B23,'Parte 1'!$C$5:$D$11,2,FALSE)</f>
        <v>1001</v>
      </c>
      <c r="D23" s="1" t="s">
        <v>29</v>
      </c>
      <c r="E23" s="16">
        <f t="shared" si="0"/>
        <v>4004</v>
      </c>
      <c r="F23" s="1" t="s">
        <v>30</v>
      </c>
      <c r="G23" s="17">
        <f t="shared" si="1"/>
        <v>5005</v>
      </c>
      <c r="H23" s="1" t="s">
        <v>30</v>
      </c>
      <c r="I23" s="17">
        <f t="shared" si="2"/>
        <v>5005</v>
      </c>
      <c r="J23" s="1" t="s">
        <v>31</v>
      </c>
      <c r="K23" s="17">
        <f t="shared" si="3"/>
        <v>4004</v>
      </c>
      <c r="L23" s="1" t="s">
        <v>30</v>
      </c>
      <c r="M23" s="17">
        <f t="shared" si="4"/>
        <v>5005</v>
      </c>
      <c r="N23" s="1" t="s">
        <v>31</v>
      </c>
      <c r="O23" s="17">
        <f t="shared" si="5"/>
        <v>4004</v>
      </c>
      <c r="P23" s="1" t="s">
        <v>30</v>
      </c>
      <c r="Q23" s="17">
        <f t="shared" si="6"/>
        <v>5005</v>
      </c>
      <c r="R23" s="1" t="s">
        <v>31</v>
      </c>
      <c r="S23" s="17">
        <f t="shared" si="7"/>
        <v>4004</v>
      </c>
      <c r="T23" s="3" t="s">
        <v>30</v>
      </c>
      <c r="U23" s="17">
        <f t="shared" si="8"/>
        <v>5005</v>
      </c>
      <c r="V23" s="3" t="s">
        <v>30</v>
      </c>
      <c r="W23" s="17">
        <f t="shared" si="9"/>
        <v>5005</v>
      </c>
      <c r="X23" s="3" t="s">
        <v>30</v>
      </c>
      <c r="Y23" s="17">
        <f t="shared" si="10"/>
        <v>5005</v>
      </c>
      <c r="Z23" s="3" t="s">
        <v>30</v>
      </c>
      <c r="AA23" s="17">
        <f t="shared" si="11"/>
        <v>5005</v>
      </c>
      <c r="AB23" s="3" t="s">
        <v>30</v>
      </c>
      <c r="AC23" s="17">
        <f t="shared" si="12"/>
        <v>5005</v>
      </c>
      <c r="AD23" s="3" t="s">
        <v>30</v>
      </c>
      <c r="AE23" s="17">
        <f t="shared" si="13"/>
        <v>5005</v>
      </c>
      <c r="AF23" s="1" t="s">
        <v>30</v>
      </c>
      <c r="AG23" s="17">
        <f t="shared" si="14"/>
        <v>5005</v>
      </c>
      <c r="AH23" s="1" t="s">
        <v>30</v>
      </c>
      <c r="AI23" s="17">
        <f t="shared" si="15"/>
        <v>5005</v>
      </c>
      <c r="AJ23" s="1" t="s">
        <v>30</v>
      </c>
      <c r="AK23" s="17">
        <f t="shared" si="16"/>
        <v>5005</v>
      </c>
      <c r="AL23" s="1" t="s">
        <v>30</v>
      </c>
      <c r="AM23" s="17">
        <f t="shared" si="17"/>
        <v>5005</v>
      </c>
      <c r="AN23" s="1" t="s">
        <v>30</v>
      </c>
      <c r="AO23" s="17">
        <f t="shared" si="18"/>
        <v>5005</v>
      </c>
      <c r="AP23" s="1" t="s">
        <v>30</v>
      </c>
      <c r="AQ23" s="17">
        <f t="shared" si="19"/>
        <v>5005</v>
      </c>
      <c r="AR23" s="1" t="s">
        <v>31</v>
      </c>
      <c r="AS23" s="17">
        <f t="shared" si="20"/>
        <v>4004</v>
      </c>
      <c r="AT23" s="1" t="s">
        <v>30</v>
      </c>
      <c r="AU23" s="17">
        <f t="shared" si="21"/>
        <v>5005</v>
      </c>
      <c r="AV23" s="1" t="s">
        <v>31</v>
      </c>
      <c r="AW23" s="17">
        <f t="shared" si="22"/>
        <v>4004</v>
      </c>
      <c r="AX23" s="1" t="s">
        <v>30</v>
      </c>
      <c r="AY23" s="17">
        <f t="shared" si="23"/>
        <v>5005</v>
      </c>
      <c r="AZ23" s="1" t="s">
        <v>30</v>
      </c>
      <c r="BA23" s="17">
        <f t="shared" si="24"/>
        <v>5005</v>
      </c>
      <c r="BB23" s="1" t="s">
        <v>30</v>
      </c>
      <c r="BC23" s="17">
        <f t="shared" si="25"/>
        <v>5005</v>
      </c>
      <c r="BD23" s="1" t="s">
        <v>30</v>
      </c>
      <c r="BE23" s="17">
        <f t="shared" si="26"/>
        <v>5005</v>
      </c>
      <c r="BF23" s="1" t="s">
        <v>30</v>
      </c>
      <c r="BG23" s="17">
        <f t="shared" si="27"/>
        <v>5005</v>
      </c>
      <c r="BH23" s="1" t="s">
        <v>30</v>
      </c>
      <c r="BI23" s="17">
        <f t="shared" si="28"/>
        <v>5005</v>
      </c>
      <c r="BJ23" s="1" t="s">
        <v>30</v>
      </c>
      <c r="BK23" s="17">
        <f t="shared" si="29"/>
        <v>5005</v>
      </c>
      <c r="BL23" s="1" t="s">
        <v>30</v>
      </c>
      <c r="BM23" s="17">
        <f t="shared" si="30"/>
        <v>5005</v>
      </c>
      <c r="BN23" s="1" t="s">
        <v>30</v>
      </c>
      <c r="BO23" s="17">
        <f t="shared" si="31"/>
        <v>5005</v>
      </c>
      <c r="BP23" s="1" t="s">
        <v>31</v>
      </c>
      <c r="BQ23" s="17">
        <f t="shared" si="32"/>
        <v>4004</v>
      </c>
      <c r="BR23" s="1" t="s">
        <v>30</v>
      </c>
      <c r="BS23" s="17">
        <f t="shared" si="33"/>
        <v>5005</v>
      </c>
      <c r="BT23" s="1" t="s">
        <v>31</v>
      </c>
      <c r="BU23" s="17">
        <f t="shared" si="34"/>
        <v>4004</v>
      </c>
      <c r="BV23" s="1" t="s">
        <v>31</v>
      </c>
      <c r="BW23" s="17">
        <f t="shared" si="35"/>
        <v>4004</v>
      </c>
      <c r="BX23" s="1" t="s">
        <v>30</v>
      </c>
      <c r="BY23" s="17">
        <f t="shared" si="36"/>
        <v>5005</v>
      </c>
      <c r="BZ23" s="1" t="s">
        <v>31</v>
      </c>
      <c r="CA23" s="17">
        <f t="shared" si="37"/>
        <v>4004</v>
      </c>
      <c r="CB23" s="1" t="s">
        <v>30</v>
      </c>
      <c r="CC23" s="17">
        <f t="shared" si="38"/>
        <v>5005</v>
      </c>
      <c r="CD23" s="1" t="s">
        <v>30</v>
      </c>
      <c r="CE23" s="17">
        <f t="shared" si="39"/>
        <v>5005</v>
      </c>
      <c r="CF23" s="1" t="s">
        <v>30</v>
      </c>
      <c r="CG23" s="17">
        <f t="shared" si="40"/>
        <v>5005</v>
      </c>
      <c r="CH23" s="1" t="s">
        <v>30</v>
      </c>
      <c r="CI23" s="17">
        <f t="shared" si="41"/>
        <v>5005</v>
      </c>
      <c r="CJ23" s="1" t="s">
        <v>30</v>
      </c>
      <c r="CK23" s="17">
        <f t="shared" si="42"/>
        <v>5005</v>
      </c>
      <c r="CL23" s="1" t="s">
        <v>30</v>
      </c>
      <c r="CM23" s="17">
        <f t="shared" si="43"/>
        <v>5005</v>
      </c>
      <c r="CN23" s="1" t="s">
        <v>30</v>
      </c>
      <c r="CO23" s="17">
        <f t="shared" si="44"/>
        <v>5005</v>
      </c>
      <c r="CP23" s="1" t="s">
        <v>30</v>
      </c>
      <c r="CQ23" s="17">
        <f t="shared" si="45"/>
        <v>5005</v>
      </c>
      <c r="CR23" s="1" t="s">
        <v>33</v>
      </c>
      <c r="CS23" s="17">
        <f t="shared" si="46"/>
        <v>1001</v>
      </c>
      <c r="CT23" s="1" t="s">
        <v>33</v>
      </c>
      <c r="CU23" s="17">
        <f t="shared" si="47"/>
        <v>1001</v>
      </c>
      <c r="CV23" s="33" t="s">
        <v>30</v>
      </c>
      <c r="CW23" s="17">
        <f t="shared" si="48"/>
        <v>5005</v>
      </c>
      <c r="CX23" s="1" t="s">
        <v>30</v>
      </c>
      <c r="CY23" s="17">
        <f t="shared" si="49"/>
        <v>5005</v>
      </c>
      <c r="CZ23" s="1" t="s">
        <v>30</v>
      </c>
      <c r="DA23" s="17">
        <f t="shared" si="50"/>
        <v>5005</v>
      </c>
      <c r="DB23" s="1" t="s">
        <v>30</v>
      </c>
      <c r="DC23" s="17">
        <f t="shared" si="51"/>
        <v>5005</v>
      </c>
      <c r="DD23" s="1" t="s">
        <v>30</v>
      </c>
      <c r="DE23" s="17">
        <f t="shared" si="52"/>
        <v>5005</v>
      </c>
      <c r="DF23" s="1" t="s">
        <v>30</v>
      </c>
      <c r="DG23" s="17">
        <f t="shared" si="53"/>
        <v>5005</v>
      </c>
      <c r="DH23" s="1" t="s">
        <v>30</v>
      </c>
      <c r="DI23" s="17">
        <f t="shared" si="54"/>
        <v>5005</v>
      </c>
      <c r="DJ23" s="1" t="s">
        <v>30</v>
      </c>
      <c r="DK23" s="17">
        <f t="shared" si="55"/>
        <v>5005</v>
      </c>
      <c r="DL23" s="1" t="s">
        <v>30</v>
      </c>
      <c r="DM23" s="17">
        <f t="shared" si="56"/>
        <v>5005</v>
      </c>
      <c r="DN23" s="1" t="s">
        <v>30</v>
      </c>
      <c r="DO23" s="17">
        <f t="shared" si="57"/>
        <v>5005</v>
      </c>
      <c r="DP23" s="1" t="s">
        <v>30</v>
      </c>
      <c r="DQ23" s="17">
        <f t="shared" si="58"/>
        <v>5005</v>
      </c>
      <c r="DR23" s="1" t="s">
        <v>30</v>
      </c>
      <c r="DS23" s="17">
        <f t="shared" si="59"/>
        <v>5005</v>
      </c>
      <c r="DT23" s="1" t="s">
        <v>31</v>
      </c>
      <c r="DU23" s="17">
        <f t="shared" si="60"/>
        <v>4004</v>
      </c>
      <c r="DV23" s="1" t="s">
        <v>30</v>
      </c>
      <c r="DW23" s="17">
        <f t="shared" si="61"/>
        <v>5005</v>
      </c>
      <c r="DX23" s="1" t="s">
        <v>30</v>
      </c>
      <c r="DY23" s="17">
        <f t="shared" si="62"/>
        <v>5005</v>
      </c>
    </row>
    <row r="24" spans="1:129" ht="12.75" x14ac:dyDescent="0.2">
      <c r="A24" s="29">
        <v>44249.661285023147</v>
      </c>
      <c r="B24" s="1" t="s">
        <v>40</v>
      </c>
      <c r="C24" s="16">
        <f>VLOOKUP(B24,'Parte 1'!$C$5:$D$11,2,FALSE)</f>
        <v>1</v>
      </c>
      <c r="D24" s="1" t="s">
        <v>35</v>
      </c>
      <c r="E24" s="16">
        <f t="shared" si="0"/>
        <v>5</v>
      </c>
      <c r="F24" s="1" t="s">
        <v>32</v>
      </c>
      <c r="G24" s="17">
        <f t="shared" si="1"/>
        <v>3</v>
      </c>
      <c r="H24" s="1" t="s">
        <v>31</v>
      </c>
      <c r="I24" s="17">
        <f t="shared" si="2"/>
        <v>4</v>
      </c>
      <c r="J24" s="1" t="s">
        <v>31</v>
      </c>
      <c r="K24" s="17">
        <f t="shared" si="3"/>
        <v>4</v>
      </c>
      <c r="L24" s="1" t="s">
        <v>31</v>
      </c>
      <c r="M24" s="17">
        <f t="shared" si="4"/>
        <v>4</v>
      </c>
      <c r="N24" s="1" t="s">
        <v>31</v>
      </c>
      <c r="O24" s="17">
        <f t="shared" si="5"/>
        <v>4</v>
      </c>
      <c r="P24" s="1" t="s">
        <v>31</v>
      </c>
      <c r="Q24" s="17">
        <f t="shared" si="6"/>
        <v>4</v>
      </c>
      <c r="R24" s="1" t="s">
        <v>32</v>
      </c>
      <c r="S24" s="17">
        <f t="shared" si="7"/>
        <v>3</v>
      </c>
      <c r="T24" s="3" t="s">
        <v>32</v>
      </c>
      <c r="U24" s="17">
        <f t="shared" si="8"/>
        <v>3</v>
      </c>
      <c r="V24" s="3" t="s">
        <v>31</v>
      </c>
      <c r="W24" s="17">
        <f t="shared" si="9"/>
        <v>4</v>
      </c>
      <c r="X24" s="3" t="s">
        <v>31</v>
      </c>
      <c r="Y24" s="17">
        <f t="shared" si="10"/>
        <v>4</v>
      </c>
      <c r="Z24" s="3" t="s">
        <v>31</v>
      </c>
      <c r="AA24" s="17">
        <f t="shared" si="11"/>
        <v>4</v>
      </c>
      <c r="AB24" s="3" t="s">
        <v>31</v>
      </c>
      <c r="AC24" s="17">
        <f t="shared" si="12"/>
        <v>4</v>
      </c>
      <c r="AD24" s="3" t="s">
        <v>31</v>
      </c>
      <c r="AE24" s="17">
        <f t="shared" si="13"/>
        <v>4</v>
      </c>
      <c r="AF24" s="1" t="s">
        <v>32</v>
      </c>
      <c r="AG24" s="17">
        <f t="shared" si="14"/>
        <v>3</v>
      </c>
      <c r="AH24" s="1" t="s">
        <v>32</v>
      </c>
      <c r="AI24" s="17">
        <f t="shared" si="15"/>
        <v>3</v>
      </c>
      <c r="AJ24" s="1" t="s">
        <v>36</v>
      </c>
      <c r="AK24" s="17">
        <f t="shared" si="16"/>
        <v>2</v>
      </c>
      <c r="AL24" s="1" t="s">
        <v>36</v>
      </c>
      <c r="AM24" s="17">
        <f t="shared" si="17"/>
        <v>2</v>
      </c>
      <c r="AN24" s="1" t="s">
        <v>36</v>
      </c>
      <c r="AO24" s="17">
        <f t="shared" si="18"/>
        <v>2</v>
      </c>
      <c r="AP24" s="1" t="s">
        <v>36</v>
      </c>
      <c r="AQ24" s="17">
        <f t="shared" si="19"/>
        <v>2</v>
      </c>
      <c r="AR24" s="1" t="s">
        <v>36</v>
      </c>
      <c r="AS24" s="17">
        <f t="shared" si="20"/>
        <v>2</v>
      </c>
      <c r="AT24" s="1" t="s">
        <v>32</v>
      </c>
      <c r="AU24" s="17">
        <f t="shared" si="21"/>
        <v>3</v>
      </c>
      <c r="AV24" s="1" t="s">
        <v>32</v>
      </c>
      <c r="AW24" s="17">
        <f t="shared" si="22"/>
        <v>3</v>
      </c>
      <c r="AX24" s="1" t="s">
        <v>31</v>
      </c>
      <c r="AY24" s="17">
        <f t="shared" si="23"/>
        <v>4</v>
      </c>
      <c r="AZ24" s="1" t="s">
        <v>31</v>
      </c>
      <c r="BA24" s="17">
        <f t="shared" si="24"/>
        <v>4</v>
      </c>
      <c r="BB24" s="1" t="s">
        <v>36</v>
      </c>
      <c r="BC24" s="17">
        <f t="shared" si="25"/>
        <v>2</v>
      </c>
      <c r="BD24" s="1" t="s">
        <v>31</v>
      </c>
      <c r="BE24" s="17">
        <f t="shared" si="26"/>
        <v>4</v>
      </c>
      <c r="BF24" s="1" t="s">
        <v>31</v>
      </c>
      <c r="BG24" s="17">
        <f t="shared" si="27"/>
        <v>4</v>
      </c>
      <c r="BH24" s="1" t="s">
        <v>31</v>
      </c>
      <c r="BI24" s="17">
        <f t="shared" si="28"/>
        <v>4</v>
      </c>
      <c r="BJ24" s="1" t="s">
        <v>31</v>
      </c>
      <c r="BK24" s="17">
        <f t="shared" si="29"/>
        <v>4</v>
      </c>
      <c r="BL24" s="1" t="s">
        <v>31</v>
      </c>
      <c r="BM24" s="17">
        <f t="shared" si="30"/>
        <v>4</v>
      </c>
      <c r="BN24" s="1" t="s">
        <v>31</v>
      </c>
      <c r="BO24" s="17">
        <f t="shared" si="31"/>
        <v>4</v>
      </c>
      <c r="BP24" s="1" t="s">
        <v>31</v>
      </c>
      <c r="BQ24" s="17">
        <f t="shared" si="32"/>
        <v>4</v>
      </c>
      <c r="BR24" s="1" t="s">
        <v>32</v>
      </c>
      <c r="BS24" s="17">
        <f t="shared" si="33"/>
        <v>3</v>
      </c>
      <c r="BT24" s="1" t="s">
        <v>31</v>
      </c>
      <c r="BU24" s="17">
        <f t="shared" si="34"/>
        <v>4</v>
      </c>
      <c r="BV24" s="1" t="s">
        <v>31</v>
      </c>
      <c r="BW24" s="17">
        <f t="shared" si="35"/>
        <v>4</v>
      </c>
      <c r="BX24" s="1" t="s">
        <v>31</v>
      </c>
      <c r="BY24" s="17">
        <f t="shared" si="36"/>
        <v>4</v>
      </c>
      <c r="BZ24" s="1" t="s">
        <v>31</v>
      </c>
      <c r="CA24" s="17">
        <f t="shared" si="37"/>
        <v>4</v>
      </c>
      <c r="CB24" s="1" t="s">
        <v>31</v>
      </c>
      <c r="CC24" s="17">
        <f t="shared" si="38"/>
        <v>4</v>
      </c>
      <c r="CD24" s="1" t="s">
        <v>30</v>
      </c>
      <c r="CE24" s="17">
        <f t="shared" si="39"/>
        <v>5</v>
      </c>
      <c r="CF24" s="1" t="s">
        <v>31</v>
      </c>
      <c r="CG24" s="17">
        <f t="shared" si="40"/>
        <v>4</v>
      </c>
      <c r="CH24" s="1" t="s">
        <v>31</v>
      </c>
      <c r="CI24" s="17">
        <f t="shared" si="41"/>
        <v>4</v>
      </c>
      <c r="CJ24" s="1" t="s">
        <v>31</v>
      </c>
      <c r="CK24" s="17">
        <f t="shared" si="42"/>
        <v>4</v>
      </c>
      <c r="CL24" s="1" t="s">
        <v>32</v>
      </c>
      <c r="CM24" s="17">
        <f t="shared" si="43"/>
        <v>3</v>
      </c>
      <c r="CN24" s="1" t="s">
        <v>33</v>
      </c>
      <c r="CO24" s="17">
        <f t="shared" si="44"/>
        <v>1</v>
      </c>
      <c r="CP24" s="1" t="s">
        <v>33</v>
      </c>
      <c r="CQ24" s="17">
        <f t="shared" si="45"/>
        <v>1</v>
      </c>
      <c r="CR24" s="1" t="s">
        <v>33</v>
      </c>
      <c r="CS24" s="17">
        <f t="shared" si="46"/>
        <v>1</v>
      </c>
      <c r="CT24" s="1" t="s">
        <v>33</v>
      </c>
      <c r="CU24" s="17">
        <f t="shared" si="47"/>
        <v>1</v>
      </c>
      <c r="CV24" s="33" t="s">
        <v>31</v>
      </c>
      <c r="CW24" s="17">
        <f t="shared" si="48"/>
        <v>4</v>
      </c>
      <c r="CX24" s="1" t="s">
        <v>31</v>
      </c>
      <c r="CY24" s="17">
        <f t="shared" si="49"/>
        <v>4</v>
      </c>
      <c r="CZ24" s="1" t="s">
        <v>31</v>
      </c>
      <c r="DA24" s="17">
        <f t="shared" si="50"/>
        <v>4</v>
      </c>
      <c r="DB24" s="1" t="s">
        <v>31</v>
      </c>
      <c r="DC24" s="17">
        <f t="shared" si="51"/>
        <v>4</v>
      </c>
      <c r="DD24" s="1" t="s">
        <v>31</v>
      </c>
      <c r="DE24" s="17">
        <f t="shared" si="52"/>
        <v>4</v>
      </c>
      <c r="DF24" s="1" t="s">
        <v>31</v>
      </c>
      <c r="DG24" s="17">
        <f t="shared" si="53"/>
        <v>4</v>
      </c>
      <c r="DH24" s="1" t="s">
        <v>31</v>
      </c>
      <c r="DI24" s="17">
        <f t="shared" si="54"/>
        <v>4</v>
      </c>
      <c r="DJ24" s="1" t="s">
        <v>31</v>
      </c>
      <c r="DK24" s="17">
        <f t="shared" si="55"/>
        <v>4</v>
      </c>
      <c r="DL24" s="1" t="s">
        <v>31</v>
      </c>
      <c r="DM24" s="17">
        <f t="shared" si="56"/>
        <v>4</v>
      </c>
      <c r="DN24" s="1" t="s">
        <v>31</v>
      </c>
      <c r="DO24" s="17">
        <f t="shared" si="57"/>
        <v>4</v>
      </c>
      <c r="DP24" s="1" t="s">
        <v>31</v>
      </c>
      <c r="DQ24" s="17">
        <f t="shared" si="58"/>
        <v>4</v>
      </c>
      <c r="DR24" s="1" t="s">
        <v>31</v>
      </c>
      <c r="DS24" s="17">
        <f t="shared" si="59"/>
        <v>4</v>
      </c>
      <c r="DT24" s="1" t="s">
        <v>31</v>
      </c>
      <c r="DU24" s="17">
        <f t="shared" si="60"/>
        <v>4</v>
      </c>
      <c r="DV24" s="1" t="s">
        <v>31</v>
      </c>
      <c r="DW24" s="17">
        <f t="shared" si="61"/>
        <v>4</v>
      </c>
      <c r="DX24" s="1" t="s">
        <v>31</v>
      </c>
      <c r="DY24" s="17">
        <f t="shared" si="62"/>
        <v>4</v>
      </c>
    </row>
    <row r="25" spans="1:129" ht="12.75" x14ac:dyDescent="0.2">
      <c r="A25" s="29">
        <v>44249.909497511573</v>
      </c>
      <c r="B25" s="1" t="s">
        <v>40</v>
      </c>
      <c r="C25" s="16">
        <f>VLOOKUP(B25,'Parte 1'!$C$5:$D$11,2,FALSE)</f>
        <v>1</v>
      </c>
      <c r="D25" s="1" t="s">
        <v>29</v>
      </c>
      <c r="E25" s="16">
        <f t="shared" si="0"/>
        <v>4</v>
      </c>
      <c r="F25" s="1" t="s">
        <v>31</v>
      </c>
      <c r="G25" s="17">
        <f t="shared" si="1"/>
        <v>4</v>
      </c>
      <c r="H25" s="1" t="s">
        <v>31</v>
      </c>
      <c r="I25" s="17">
        <f t="shared" si="2"/>
        <v>4</v>
      </c>
      <c r="J25" s="1" t="s">
        <v>31</v>
      </c>
      <c r="K25" s="17">
        <f t="shared" si="3"/>
        <v>4</v>
      </c>
      <c r="L25" s="1" t="s">
        <v>31</v>
      </c>
      <c r="M25" s="17">
        <f t="shared" si="4"/>
        <v>4</v>
      </c>
      <c r="N25" s="1" t="s">
        <v>31</v>
      </c>
      <c r="O25" s="17">
        <f t="shared" si="5"/>
        <v>4</v>
      </c>
      <c r="P25" s="1" t="s">
        <v>30</v>
      </c>
      <c r="Q25" s="17">
        <f t="shared" si="6"/>
        <v>5</v>
      </c>
      <c r="R25" s="1" t="s">
        <v>31</v>
      </c>
      <c r="S25" s="17">
        <f t="shared" si="7"/>
        <v>4</v>
      </c>
      <c r="T25" s="3" t="s">
        <v>30</v>
      </c>
      <c r="U25" s="17">
        <f t="shared" si="8"/>
        <v>5</v>
      </c>
      <c r="V25" s="3" t="s">
        <v>32</v>
      </c>
      <c r="W25" s="17">
        <f t="shared" si="9"/>
        <v>3</v>
      </c>
      <c r="X25" s="3" t="s">
        <v>31</v>
      </c>
      <c r="Y25" s="17">
        <f t="shared" si="10"/>
        <v>4</v>
      </c>
      <c r="Z25" s="3" t="s">
        <v>32</v>
      </c>
      <c r="AA25" s="17">
        <f t="shared" si="11"/>
        <v>3</v>
      </c>
      <c r="AB25" s="3" t="s">
        <v>31</v>
      </c>
      <c r="AC25" s="17">
        <f t="shared" si="12"/>
        <v>4</v>
      </c>
      <c r="AD25" s="3" t="s">
        <v>31</v>
      </c>
      <c r="AE25" s="17">
        <f t="shared" si="13"/>
        <v>4</v>
      </c>
      <c r="AF25" s="1" t="s">
        <v>30</v>
      </c>
      <c r="AG25" s="17">
        <f t="shared" si="14"/>
        <v>5</v>
      </c>
      <c r="AH25" s="1" t="s">
        <v>30</v>
      </c>
      <c r="AI25" s="17">
        <f t="shared" si="15"/>
        <v>5</v>
      </c>
      <c r="AJ25" s="1" t="s">
        <v>30</v>
      </c>
      <c r="AK25" s="17">
        <f t="shared" si="16"/>
        <v>5</v>
      </c>
      <c r="AL25" s="1" t="s">
        <v>31</v>
      </c>
      <c r="AM25" s="17">
        <f t="shared" si="17"/>
        <v>4</v>
      </c>
      <c r="AN25" s="1" t="s">
        <v>30</v>
      </c>
      <c r="AO25" s="17">
        <f t="shared" si="18"/>
        <v>5</v>
      </c>
      <c r="AP25" s="1" t="s">
        <v>30</v>
      </c>
      <c r="AQ25" s="17">
        <f t="shared" si="19"/>
        <v>5</v>
      </c>
      <c r="AR25" s="1" t="s">
        <v>31</v>
      </c>
      <c r="AS25" s="17">
        <f t="shared" si="20"/>
        <v>4</v>
      </c>
      <c r="AT25" s="1" t="s">
        <v>32</v>
      </c>
      <c r="AU25" s="17">
        <f t="shared" si="21"/>
        <v>3</v>
      </c>
      <c r="AV25" s="1" t="s">
        <v>32</v>
      </c>
      <c r="AW25" s="17">
        <f t="shared" si="22"/>
        <v>3</v>
      </c>
      <c r="AX25" s="1" t="s">
        <v>31</v>
      </c>
      <c r="AY25" s="17">
        <f t="shared" si="23"/>
        <v>4</v>
      </c>
      <c r="AZ25" s="1" t="s">
        <v>32</v>
      </c>
      <c r="BA25" s="17">
        <f t="shared" si="24"/>
        <v>3</v>
      </c>
      <c r="BB25" s="1" t="s">
        <v>32</v>
      </c>
      <c r="BC25" s="17">
        <f t="shared" si="25"/>
        <v>3</v>
      </c>
      <c r="BD25" s="1" t="s">
        <v>31</v>
      </c>
      <c r="BE25" s="17">
        <f t="shared" si="26"/>
        <v>4</v>
      </c>
      <c r="BF25" s="1" t="s">
        <v>31</v>
      </c>
      <c r="BG25" s="17">
        <f t="shared" si="27"/>
        <v>4</v>
      </c>
      <c r="BH25" s="1" t="s">
        <v>36</v>
      </c>
      <c r="BI25" s="17">
        <f t="shared" si="28"/>
        <v>2</v>
      </c>
      <c r="BJ25" s="1" t="s">
        <v>31</v>
      </c>
      <c r="BK25" s="17">
        <f t="shared" si="29"/>
        <v>4</v>
      </c>
      <c r="BL25" s="1" t="s">
        <v>31</v>
      </c>
      <c r="BM25" s="17">
        <f t="shared" si="30"/>
        <v>4</v>
      </c>
      <c r="BN25" s="1" t="s">
        <v>32</v>
      </c>
      <c r="BO25" s="17">
        <f t="shared" si="31"/>
        <v>3</v>
      </c>
      <c r="BP25" s="1" t="s">
        <v>31</v>
      </c>
      <c r="BQ25" s="17">
        <f t="shared" si="32"/>
        <v>4</v>
      </c>
      <c r="BR25" s="1" t="s">
        <v>32</v>
      </c>
      <c r="BS25" s="17">
        <f t="shared" si="33"/>
        <v>3</v>
      </c>
      <c r="BT25" s="1" t="s">
        <v>30</v>
      </c>
      <c r="BU25" s="17">
        <f t="shared" si="34"/>
        <v>5</v>
      </c>
      <c r="BV25" s="1" t="s">
        <v>30</v>
      </c>
      <c r="BW25" s="17">
        <f t="shared" si="35"/>
        <v>5</v>
      </c>
      <c r="BX25" s="1" t="s">
        <v>30</v>
      </c>
      <c r="BY25" s="17">
        <f t="shared" si="36"/>
        <v>5</v>
      </c>
      <c r="BZ25" s="1" t="s">
        <v>31</v>
      </c>
      <c r="CA25" s="17">
        <f t="shared" si="37"/>
        <v>4</v>
      </c>
      <c r="CB25" s="1" t="s">
        <v>31</v>
      </c>
      <c r="CC25" s="17">
        <f t="shared" si="38"/>
        <v>4</v>
      </c>
      <c r="CD25" s="1" t="s">
        <v>31</v>
      </c>
      <c r="CE25" s="17">
        <f t="shared" si="39"/>
        <v>4</v>
      </c>
      <c r="CF25" s="1" t="s">
        <v>30</v>
      </c>
      <c r="CG25" s="17">
        <f t="shared" si="40"/>
        <v>5</v>
      </c>
      <c r="CH25" s="1" t="s">
        <v>31</v>
      </c>
      <c r="CI25" s="17">
        <f t="shared" si="41"/>
        <v>4</v>
      </c>
      <c r="CJ25" s="1" t="s">
        <v>31</v>
      </c>
      <c r="CK25" s="17">
        <f t="shared" si="42"/>
        <v>4</v>
      </c>
      <c r="CL25" s="1" t="s">
        <v>32</v>
      </c>
      <c r="CM25" s="17">
        <f t="shared" si="43"/>
        <v>3</v>
      </c>
      <c r="CN25" s="1" t="s">
        <v>33</v>
      </c>
      <c r="CO25" s="17">
        <f t="shared" si="44"/>
        <v>1</v>
      </c>
      <c r="CP25" s="1" t="s">
        <v>33</v>
      </c>
      <c r="CQ25" s="17">
        <f t="shared" si="45"/>
        <v>1</v>
      </c>
      <c r="CR25" s="1" t="s">
        <v>33</v>
      </c>
      <c r="CS25" s="17">
        <f t="shared" si="46"/>
        <v>1</v>
      </c>
      <c r="CT25" s="1" t="s">
        <v>33</v>
      </c>
      <c r="CU25" s="17">
        <f t="shared" si="47"/>
        <v>1</v>
      </c>
      <c r="CV25" s="33" t="s">
        <v>31</v>
      </c>
      <c r="CW25" s="17">
        <f t="shared" si="48"/>
        <v>4</v>
      </c>
      <c r="CX25" s="1" t="s">
        <v>30</v>
      </c>
      <c r="CY25" s="17">
        <f t="shared" si="49"/>
        <v>5</v>
      </c>
      <c r="CZ25" s="1" t="s">
        <v>31</v>
      </c>
      <c r="DA25" s="17">
        <f t="shared" si="50"/>
        <v>4</v>
      </c>
      <c r="DB25" s="1" t="s">
        <v>32</v>
      </c>
      <c r="DC25" s="17">
        <f t="shared" si="51"/>
        <v>3</v>
      </c>
      <c r="DD25" s="1" t="s">
        <v>30</v>
      </c>
      <c r="DE25" s="17">
        <f t="shared" si="52"/>
        <v>5</v>
      </c>
      <c r="DF25" s="1" t="s">
        <v>31</v>
      </c>
      <c r="DG25" s="17">
        <f t="shared" si="53"/>
        <v>4</v>
      </c>
      <c r="DH25" s="1" t="s">
        <v>31</v>
      </c>
      <c r="DI25" s="17">
        <f t="shared" si="54"/>
        <v>4</v>
      </c>
      <c r="DJ25" s="1" t="s">
        <v>30</v>
      </c>
      <c r="DK25" s="17">
        <f t="shared" si="55"/>
        <v>5</v>
      </c>
      <c r="DL25" s="1" t="s">
        <v>30</v>
      </c>
      <c r="DM25" s="17">
        <f t="shared" si="56"/>
        <v>5</v>
      </c>
      <c r="DN25" s="1" t="s">
        <v>30</v>
      </c>
      <c r="DO25" s="17">
        <f t="shared" si="57"/>
        <v>5</v>
      </c>
      <c r="DP25" s="1" t="s">
        <v>30</v>
      </c>
      <c r="DQ25" s="17">
        <f t="shared" si="58"/>
        <v>5</v>
      </c>
      <c r="DR25" s="1" t="s">
        <v>30</v>
      </c>
      <c r="DS25" s="17">
        <f t="shared" si="59"/>
        <v>5</v>
      </c>
      <c r="DT25" s="1" t="s">
        <v>32</v>
      </c>
      <c r="DU25" s="17">
        <f t="shared" si="60"/>
        <v>3</v>
      </c>
      <c r="DV25" s="1" t="s">
        <v>30</v>
      </c>
      <c r="DW25" s="17">
        <f t="shared" si="61"/>
        <v>5</v>
      </c>
      <c r="DX25" s="1" t="s">
        <v>32</v>
      </c>
      <c r="DY25" s="17">
        <f t="shared" si="62"/>
        <v>3</v>
      </c>
    </row>
    <row r="26" spans="1:129" ht="12.75" x14ac:dyDescent="0.2">
      <c r="A26" s="29">
        <v>44251.529724722219</v>
      </c>
      <c r="B26" s="1" t="s">
        <v>37</v>
      </c>
      <c r="C26" s="16">
        <f>VLOOKUP(B26,'Parte 1'!$C$5:$D$11,2,FALSE)</f>
        <v>1000001</v>
      </c>
      <c r="D26" s="1" t="s">
        <v>41</v>
      </c>
      <c r="E26" s="16">
        <f t="shared" si="0"/>
        <v>3000003</v>
      </c>
      <c r="F26" s="1" t="s">
        <v>31</v>
      </c>
      <c r="G26" s="17">
        <f t="shared" si="1"/>
        <v>4000004</v>
      </c>
      <c r="H26" s="1" t="s">
        <v>33</v>
      </c>
      <c r="I26" s="17">
        <f t="shared" si="2"/>
        <v>1000001</v>
      </c>
      <c r="J26" s="1" t="s">
        <v>31</v>
      </c>
      <c r="K26" s="17">
        <f t="shared" si="3"/>
        <v>4000004</v>
      </c>
      <c r="L26" s="1" t="s">
        <v>32</v>
      </c>
      <c r="M26" s="17">
        <f t="shared" si="4"/>
        <v>3000003</v>
      </c>
      <c r="N26" s="1" t="s">
        <v>32</v>
      </c>
      <c r="O26" s="17">
        <f t="shared" si="5"/>
        <v>3000003</v>
      </c>
      <c r="P26" s="1" t="s">
        <v>31</v>
      </c>
      <c r="Q26" s="17">
        <f t="shared" si="6"/>
        <v>4000004</v>
      </c>
      <c r="R26" s="1" t="s">
        <v>31</v>
      </c>
      <c r="S26" s="17">
        <f t="shared" si="7"/>
        <v>4000004</v>
      </c>
      <c r="T26" s="3" t="s">
        <v>31</v>
      </c>
      <c r="U26" s="17">
        <f t="shared" si="8"/>
        <v>4000004</v>
      </c>
      <c r="V26" s="3" t="s">
        <v>32</v>
      </c>
      <c r="W26" s="17">
        <f t="shared" si="9"/>
        <v>3000003</v>
      </c>
      <c r="X26" s="3" t="s">
        <v>31</v>
      </c>
      <c r="Y26" s="17">
        <f t="shared" si="10"/>
        <v>4000004</v>
      </c>
      <c r="Z26" s="3" t="s">
        <v>32</v>
      </c>
      <c r="AA26" s="17">
        <f t="shared" si="11"/>
        <v>3000003</v>
      </c>
      <c r="AB26" s="3" t="s">
        <v>31</v>
      </c>
      <c r="AC26" s="17">
        <f t="shared" si="12"/>
        <v>4000004</v>
      </c>
      <c r="AD26" s="3" t="s">
        <v>31</v>
      </c>
      <c r="AE26" s="17">
        <f t="shared" si="13"/>
        <v>4000004</v>
      </c>
      <c r="AF26" s="1" t="s">
        <v>31</v>
      </c>
      <c r="AG26" s="17">
        <f t="shared" si="14"/>
        <v>4000004</v>
      </c>
      <c r="AH26" s="1" t="s">
        <v>32</v>
      </c>
      <c r="AI26" s="17">
        <f t="shared" si="15"/>
        <v>3000003</v>
      </c>
      <c r="AJ26" s="1" t="s">
        <v>31</v>
      </c>
      <c r="AK26" s="17">
        <f t="shared" si="16"/>
        <v>4000004</v>
      </c>
      <c r="AL26" s="1" t="s">
        <v>32</v>
      </c>
      <c r="AM26" s="17">
        <f t="shared" si="17"/>
        <v>3000003</v>
      </c>
      <c r="AN26" s="1" t="s">
        <v>31</v>
      </c>
      <c r="AO26" s="17">
        <f t="shared" si="18"/>
        <v>4000004</v>
      </c>
      <c r="AP26" s="1" t="s">
        <v>31</v>
      </c>
      <c r="AQ26" s="17">
        <f t="shared" si="19"/>
        <v>4000004</v>
      </c>
      <c r="AR26" s="1" t="s">
        <v>33</v>
      </c>
      <c r="AS26" s="17">
        <f t="shared" si="20"/>
        <v>1000001</v>
      </c>
      <c r="AT26" s="1" t="s">
        <v>31</v>
      </c>
      <c r="AU26" s="17">
        <f t="shared" si="21"/>
        <v>4000004</v>
      </c>
      <c r="AV26" s="1" t="s">
        <v>32</v>
      </c>
      <c r="AW26" s="17">
        <f t="shared" si="22"/>
        <v>3000003</v>
      </c>
      <c r="AX26" s="1" t="s">
        <v>32</v>
      </c>
      <c r="AY26" s="17">
        <f t="shared" si="23"/>
        <v>3000003</v>
      </c>
      <c r="AZ26" s="1" t="s">
        <v>31</v>
      </c>
      <c r="BA26" s="17">
        <f t="shared" si="24"/>
        <v>4000004</v>
      </c>
      <c r="BB26" s="1" t="s">
        <v>31</v>
      </c>
      <c r="BC26" s="17">
        <f t="shared" si="25"/>
        <v>4000004</v>
      </c>
      <c r="BD26" s="1" t="s">
        <v>31</v>
      </c>
      <c r="BE26" s="17">
        <f t="shared" si="26"/>
        <v>4000004</v>
      </c>
      <c r="BF26" s="1" t="s">
        <v>33</v>
      </c>
      <c r="BG26" s="17">
        <f t="shared" si="27"/>
        <v>1000001</v>
      </c>
      <c r="BH26" s="1" t="s">
        <v>33</v>
      </c>
      <c r="BI26" s="17">
        <f t="shared" si="28"/>
        <v>1000001</v>
      </c>
      <c r="BJ26" s="1" t="s">
        <v>32</v>
      </c>
      <c r="BK26" s="17">
        <f t="shared" si="29"/>
        <v>3000003</v>
      </c>
      <c r="BL26" s="1" t="s">
        <v>32</v>
      </c>
      <c r="BM26" s="17">
        <f t="shared" si="30"/>
        <v>3000003</v>
      </c>
      <c r="BN26" s="1" t="s">
        <v>31</v>
      </c>
      <c r="BO26" s="17">
        <f t="shared" si="31"/>
        <v>4000004</v>
      </c>
      <c r="BP26" s="1" t="s">
        <v>32</v>
      </c>
      <c r="BQ26" s="17">
        <f t="shared" si="32"/>
        <v>3000003</v>
      </c>
      <c r="BR26" s="1" t="s">
        <v>36</v>
      </c>
      <c r="BS26" s="17">
        <f t="shared" si="33"/>
        <v>2000002</v>
      </c>
      <c r="BT26" s="1" t="s">
        <v>33</v>
      </c>
      <c r="BU26" s="17">
        <f t="shared" si="34"/>
        <v>1000001</v>
      </c>
      <c r="BV26" s="1" t="s">
        <v>30</v>
      </c>
      <c r="BW26" s="17">
        <f t="shared" si="35"/>
        <v>5000005</v>
      </c>
      <c r="BX26" s="1" t="s">
        <v>31</v>
      </c>
      <c r="BY26" s="17">
        <f t="shared" si="36"/>
        <v>4000004</v>
      </c>
      <c r="BZ26" s="1" t="s">
        <v>31</v>
      </c>
      <c r="CA26" s="17">
        <f t="shared" si="37"/>
        <v>4000004</v>
      </c>
      <c r="CB26" s="1" t="s">
        <v>32</v>
      </c>
      <c r="CC26" s="17">
        <f t="shared" si="38"/>
        <v>3000003</v>
      </c>
      <c r="CD26" s="1" t="s">
        <v>31</v>
      </c>
      <c r="CE26" s="17">
        <f t="shared" si="39"/>
        <v>4000004</v>
      </c>
      <c r="CF26" s="1" t="s">
        <v>31</v>
      </c>
      <c r="CG26" s="17">
        <f t="shared" si="40"/>
        <v>4000004</v>
      </c>
      <c r="CH26" s="1" t="s">
        <v>33</v>
      </c>
      <c r="CI26" s="17">
        <f t="shared" si="41"/>
        <v>1000001</v>
      </c>
      <c r="CJ26" s="1" t="s">
        <v>31</v>
      </c>
      <c r="CK26" s="17">
        <f t="shared" si="42"/>
        <v>4000004</v>
      </c>
      <c r="CL26" s="1" t="s">
        <v>31</v>
      </c>
      <c r="CM26" s="17">
        <f t="shared" si="43"/>
        <v>4000004</v>
      </c>
      <c r="CN26" s="1" t="s">
        <v>33</v>
      </c>
      <c r="CO26" s="17">
        <f t="shared" si="44"/>
        <v>1000001</v>
      </c>
      <c r="CP26" s="1" t="s">
        <v>33</v>
      </c>
      <c r="CQ26" s="17">
        <f t="shared" si="45"/>
        <v>1000001</v>
      </c>
      <c r="CR26" s="1" t="s">
        <v>33</v>
      </c>
      <c r="CS26" s="17">
        <f t="shared" si="46"/>
        <v>1000001</v>
      </c>
      <c r="CT26" s="1" t="s">
        <v>33</v>
      </c>
      <c r="CU26" s="17">
        <f t="shared" si="47"/>
        <v>1000001</v>
      </c>
      <c r="CV26" s="33" t="s">
        <v>31</v>
      </c>
      <c r="CW26" s="17">
        <f t="shared" si="48"/>
        <v>4000004</v>
      </c>
      <c r="CX26" s="1" t="s">
        <v>31</v>
      </c>
      <c r="CY26" s="17">
        <f t="shared" si="49"/>
        <v>4000004</v>
      </c>
      <c r="CZ26" s="1" t="s">
        <v>32</v>
      </c>
      <c r="DA26" s="17">
        <f t="shared" si="50"/>
        <v>3000003</v>
      </c>
      <c r="DB26" s="1" t="s">
        <v>36</v>
      </c>
      <c r="DC26" s="17">
        <f t="shared" si="51"/>
        <v>2000002</v>
      </c>
      <c r="DD26" s="1" t="s">
        <v>31</v>
      </c>
      <c r="DE26" s="17">
        <f t="shared" si="52"/>
        <v>4000004</v>
      </c>
      <c r="DF26" s="1" t="s">
        <v>31</v>
      </c>
      <c r="DG26" s="17">
        <f t="shared" si="53"/>
        <v>4000004</v>
      </c>
      <c r="DH26" s="1" t="s">
        <v>30</v>
      </c>
      <c r="DI26" s="17">
        <f t="shared" si="54"/>
        <v>5000005</v>
      </c>
      <c r="DJ26" s="1" t="s">
        <v>31</v>
      </c>
      <c r="DK26" s="17">
        <f t="shared" si="55"/>
        <v>4000004</v>
      </c>
      <c r="DL26" s="1" t="s">
        <v>30</v>
      </c>
      <c r="DM26" s="17">
        <f t="shared" si="56"/>
        <v>5000005</v>
      </c>
      <c r="DN26" s="1" t="s">
        <v>30</v>
      </c>
      <c r="DO26" s="17">
        <f t="shared" si="57"/>
        <v>5000005</v>
      </c>
      <c r="DP26" s="1" t="s">
        <v>31</v>
      </c>
      <c r="DQ26" s="17">
        <f t="shared" si="58"/>
        <v>4000004</v>
      </c>
      <c r="DR26" s="1" t="s">
        <v>30</v>
      </c>
      <c r="DS26" s="17">
        <f t="shared" si="59"/>
        <v>5000005</v>
      </c>
      <c r="DT26" s="1" t="s">
        <v>32</v>
      </c>
      <c r="DU26" s="17">
        <f t="shared" si="60"/>
        <v>3000003</v>
      </c>
      <c r="DV26" s="1" t="s">
        <v>31</v>
      </c>
      <c r="DW26" s="17">
        <f t="shared" si="61"/>
        <v>4000004</v>
      </c>
      <c r="DX26" s="1" t="s">
        <v>31</v>
      </c>
      <c r="DY26" s="17">
        <f t="shared" si="62"/>
        <v>4000004</v>
      </c>
    </row>
    <row r="27" spans="1:129" ht="12.75" x14ac:dyDescent="0.2">
      <c r="A27" s="29">
        <v>44251.610911909724</v>
      </c>
      <c r="B27" s="1" t="s">
        <v>37</v>
      </c>
      <c r="C27" s="16">
        <f>VLOOKUP(B27,'Parte 1'!$C$5:$D$11,2,FALSE)</f>
        <v>1000001</v>
      </c>
      <c r="D27" s="1" t="s">
        <v>29</v>
      </c>
      <c r="E27" s="16">
        <f t="shared" si="0"/>
        <v>4000004</v>
      </c>
      <c r="F27" s="1" t="s">
        <v>33</v>
      </c>
      <c r="G27" s="17">
        <f t="shared" si="1"/>
        <v>1000001</v>
      </c>
      <c r="H27" s="1" t="s">
        <v>31</v>
      </c>
      <c r="I27" s="17">
        <f t="shared" si="2"/>
        <v>4000004</v>
      </c>
      <c r="J27" s="1" t="s">
        <v>32</v>
      </c>
      <c r="K27" s="17">
        <f t="shared" si="3"/>
        <v>3000003</v>
      </c>
      <c r="L27" s="1" t="s">
        <v>30</v>
      </c>
      <c r="M27" s="17">
        <f t="shared" si="4"/>
        <v>5000005</v>
      </c>
      <c r="N27" s="1" t="s">
        <v>31</v>
      </c>
      <c r="O27" s="17">
        <f t="shared" si="5"/>
        <v>4000004</v>
      </c>
      <c r="P27" s="1" t="s">
        <v>31</v>
      </c>
      <c r="Q27" s="17">
        <f t="shared" si="6"/>
        <v>4000004</v>
      </c>
      <c r="R27" s="1" t="s">
        <v>31</v>
      </c>
      <c r="S27" s="17">
        <f t="shared" si="7"/>
        <v>4000004</v>
      </c>
      <c r="T27" s="3" t="s">
        <v>30</v>
      </c>
      <c r="U27" s="17">
        <f t="shared" si="8"/>
        <v>5000005</v>
      </c>
      <c r="V27" s="3" t="s">
        <v>31</v>
      </c>
      <c r="W27" s="17">
        <f t="shared" si="9"/>
        <v>4000004</v>
      </c>
      <c r="X27" s="3" t="s">
        <v>31</v>
      </c>
      <c r="Y27" s="17">
        <f t="shared" si="10"/>
        <v>4000004</v>
      </c>
      <c r="Z27" s="3" t="s">
        <v>31</v>
      </c>
      <c r="AA27" s="17">
        <f t="shared" si="11"/>
        <v>4000004</v>
      </c>
      <c r="AB27" s="3" t="s">
        <v>31</v>
      </c>
      <c r="AC27" s="17">
        <f t="shared" si="12"/>
        <v>4000004</v>
      </c>
      <c r="AD27" s="3" t="s">
        <v>32</v>
      </c>
      <c r="AE27" s="17">
        <f t="shared" si="13"/>
        <v>3000003</v>
      </c>
      <c r="AF27" s="1" t="s">
        <v>31</v>
      </c>
      <c r="AG27" s="17">
        <f t="shared" si="14"/>
        <v>4000004</v>
      </c>
      <c r="AH27" s="1" t="s">
        <v>31</v>
      </c>
      <c r="AI27" s="17">
        <f t="shared" si="15"/>
        <v>4000004</v>
      </c>
      <c r="AJ27" s="1" t="s">
        <v>31</v>
      </c>
      <c r="AK27" s="17">
        <f t="shared" si="16"/>
        <v>4000004</v>
      </c>
      <c r="AL27" s="1" t="s">
        <v>36</v>
      </c>
      <c r="AM27" s="17">
        <f t="shared" si="17"/>
        <v>2000002</v>
      </c>
      <c r="AN27" s="1" t="s">
        <v>30</v>
      </c>
      <c r="AO27" s="17">
        <f t="shared" si="18"/>
        <v>5000005</v>
      </c>
      <c r="AP27" s="1" t="s">
        <v>32</v>
      </c>
      <c r="AQ27" s="17">
        <f t="shared" si="19"/>
        <v>3000003</v>
      </c>
      <c r="AR27" s="1" t="s">
        <v>31</v>
      </c>
      <c r="AS27" s="17">
        <f t="shared" si="20"/>
        <v>4000004</v>
      </c>
      <c r="AT27" s="1" t="s">
        <v>31</v>
      </c>
      <c r="AU27" s="17">
        <f t="shared" si="21"/>
        <v>4000004</v>
      </c>
      <c r="AV27" s="1" t="s">
        <v>31</v>
      </c>
      <c r="AW27" s="17">
        <f t="shared" si="22"/>
        <v>4000004</v>
      </c>
      <c r="AX27" s="1" t="s">
        <v>31</v>
      </c>
      <c r="AY27" s="17">
        <f t="shared" si="23"/>
        <v>4000004</v>
      </c>
      <c r="AZ27" s="1" t="s">
        <v>32</v>
      </c>
      <c r="BA27" s="17">
        <f t="shared" si="24"/>
        <v>3000003</v>
      </c>
      <c r="BB27" s="1" t="s">
        <v>31</v>
      </c>
      <c r="BC27" s="17">
        <f t="shared" si="25"/>
        <v>4000004</v>
      </c>
      <c r="BD27" s="1" t="s">
        <v>31</v>
      </c>
      <c r="BE27" s="17">
        <f t="shared" si="26"/>
        <v>4000004</v>
      </c>
      <c r="BF27" s="1" t="s">
        <v>31</v>
      </c>
      <c r="BG27" s="17">
        <f t="shared" si="27"/>
        <v>4000004</v>
      </c>
      <c r="BH27" s="1" t="s">
        <v>31</v>
      </c>
      <c r="BI27" s="17">
        <f t="shared" si="28"/>
        <v>4000004</v>
      </c>
      <c r="BJ27" s="1" t="s">
        <v>30</v>
      </c>
      <c r="BK27" s="17">
        <f t="shared" si="29"/>
        <v>5000005</v>
      </c>
      <c r="BL27" s="1" t="s">
        <v>31</v>
      </c>
      <c r="BM27" s="17">
        <f t="shared" si="30"/>
        <v>4000004</v>
      </c>
      <c r="BN27" s="1" t="s">
        <v>32</v>
      </c>
      <c r="BO27" s="17">
        <f t="shared" si="31"/>
        <v>3000003</v>
      </c>
      <c r="BP27" s="1" t="s">
        <v>32</v>
      </c>
      <c r="BQ27" s="17">
        <f t="shared" si="32"/>
        <v>3000003</v>
      </c>
      <c r="BR27" s="1" t="s">
        <v>31</v>
      </c>
      <c r="BS27" s="17">
        <f t="shared" si="33"/>
        <v>4000004</v>
      </c>
      <c r="BT27" s="1" t="s">
        <v>31</v>
      </c>
      <c r="BU27" s="17">
        <f t="shared" si="34"/>
        <v>4000004</v>
      </c>
      <c r="BV27" s="1" t="s">
        <v>31</v>
      </c>
      <c r="BW27" s="17">
        <f t="shared" si="35"/>
        <v>4000004</v>
      </c>
      <c r="BX27" s="1" t="s">
        <v>32</v>
      </c>
      <c r="BY27" s="17">
        <f t="shared" si="36"/>
        <v>3000003</v>
      </c>
      <c r="BZ27" s="1" t="s">
        <v>30</v>
      </c>
      <c r="CA27" s="17">
        <f t="shared" si="37"/>
        <v>5000005</v>
      </c>
      <c r="CB27" s="1" t="s">
        <v>31</v>
      </c>
      <c r="CC27" s="17">
        <f t="shared" si="38"/>
        <v>4000004</v>
      </c>
      <c r="CD27" s="1" t="s">
        <v>30</v>
      </c>
      <c r="CE27" s="17">
        <f t="shared" si="39"/>
        <v>5000005</v>
      </c>
      <c r="CF27" s="1" t="s">
        <v>30</v>
      </c>
      <c r="CG27" s="17">
        <f t="shared" si="40"/>
        <v>5000005</v>
      </c>
      <c r="CH27" s="1" t="s">
        <v>31</v>
      </c>
      <c r="CI27" s="17">
        <f t="shared" si="41"/>
        <v>4000004</v>
      </c>
      <c r="CJ27" s="1" t="s">
        <v>31</v>
      </c>
      <c r="CK27" s="17">
        <f t="shared" si="42"/>
        <v>4000004</v>
      </c>
      <c r="CL27" s="1" t="s">
        <v>31</v>
      </c>
      <c r="CM27" s="17">
        <f t="shared" si="43"/>
        <v>4000004</v>
      </c>
      <c r="CN27" s="1" t="s">
        <v>33</v>
      </c>
      <c r="CO27" s="17">
        <f t="shared" si="44"/>
        <v>1000001</v>
      </c>
      <c r="CP27" s="1" t="s">
        <v>33</v>
      </c>
      <c r="CQ27" s="17">
        <f t="shared" si="45"/>
        <v>1000001</v>
      </c>
      <c r="CR27" s="1" t="s">
        <v>33</v>
      </c>
      <c r="CS27" s="17">
        <f t="shared" si="46"/>
        <v>1000001</v>
      </c>
      <c r="CT27" s="1" t="s">
        <v>33</v>
      </c>
      <c r="CU27" s="17">
        <f t="shared" si="47"/>
        <v>1000001</v>
      </c>
      <c r="CV27" s="33" t="s">
        <v>31</v>
      </c>
      <c r="CW27" s="17">
        <f t="shared" si="48"/>
        <v>4000004</v>
      </c>
      <c r="CX27" s="1" t="s">
        <v>31</v>
      </c>
      <c r="CY27" s="17">
        <f t="shared" si="49"/>
        <v>4000004</v>
      </c>
      <c r="CZ27" s="1" t="s">
        <v>32</v>
      </c>
      <c r="DA27" s="17">
        <f t="shared" si="50"/>
        <v>3000003</v>
      </c>
      <c r="DB27" s="1" t="s">
        <v>31</v>
      </c>
      <c r="DC27" s="17">
        <f t="shared" si="51"/>
        <v>4000004</v>
      </c>
      <c r="DD27" s="1" t="s">
        <v>30</v>
      </c>
      <c r="DE27" s="17">
        <f t="shared" si="52"/>
        <v>5000005</v>
      </c>
      <c r="DF27" s="1" t="s">
        <v>30</v>
      </c>
      <c r="DG27" s="17">
        <f t="shared" si="53"/>
        <v>5000005</v>
      </c>
      <c r="DH27" s="1" t="s">
        <v>30</v>
      </c>
      <c r="DI27" s="17">
        <f t="shared" si="54"/>
        <v>5000005</v>
      </c>
      <c r="DJ27" s="1" t="s">
        <v>30</v>
      </c>
      <c r="DK27" s="17">
        <f t="shared" si="55"/>
        <v>5000005</v>
      </c>
      <c r="DL27" s="1" t="s">
        <v>31</v>
      </c>
      <c r="DM27" s="17">
        <f t="shared" si="56"/>
        <v>4000004</v>
      </c>
      <c r="DN27" s="1" t="s">
        <v>30</v>
      </c>
      <c r="DO27" s="17">
        <f t="shared" si="57"/>
        <v>5000005</v>
      </c>
      <c r="DP27" s="1" t="s">
        <v>31</v>
      </c>
      <c r="DQ27" s="17">
        <f t="shared" si="58"/>
        <v>4000004</v>
      </c>
      <c r="DR27" s="1" t="s">
        <v>30</v>
      </c>
      <c r="DS27" s="17">
        <f t="shared" si="59"/>
        <v>5000005</v>
      </c>
      <c r="DT27" s="1" t="s">
        <v>30</v>
      </c>
      <c r="DU27" s="17">
        <f t="shared" si="60"/>
        <v>5000005</v>
      </c>
      <c r="DV27" s="1" t="s">
        <v>30</v>
      </c>
      <c r="DW27" s="17">
        <f t="shared" si="61"/>
        <v>5000005</v>
      </c>
      <c r="DX27" s="1" t="s">
        <v>31</v>
      </c>
      <c r="DY27" s="17">
        <f t="shared" si="62"/>
        <v>4000004</v>
      </c>
    </row>
    <row r="28" spans="1:129" ht="15.75" customHeight="1" x14ac:dyDescent="0.2">
      <c r="A28" s="29">
        <v>44252.491905289353</v>
      </c>
      <c r="B28" s="1" t="s">
        <v>37</v>
      </c>
      <c r="C28" s="16">
        <f>VLOOKUP(B28,'Parte 1'!$C$5:$D$11,2,FALSE)</f>
        <v>1000001</v>
      </c>
      <c r="D28" s="1" t="s">
        <v>29</v>
      </c>
      <c r="E28" s="16">
        <f t="shared" si="0"/>
        <v>4000004</v>
      </c>
      <c r="F28" s="1" t="s">
        <v>31</v>
      </c>
      <c r="G28" s="17">
        <f t="shared" si="1"/>
        <v>4000004</v>
      </c>
      <c r="H28" s="1" t="s">
        <v>33</v>
      </c>
      <c r="I28" s="17">
        <f>C28*(IF(H28="Desconheço",1,IF(H28="Fraco",2,IF(H28="Regular",3,IF(H28="Bom",4,IF(H28="Muito Bom",5,0))))))</f>
        <v>1000001</v>
      </c>
      <c r="J28" s="1" t="s">
        <v>31</v>
      </c>
      <c r="K28" s="17">
        <f>C28*(IF(J28="Desconheço",1,IF(J28="Fraco",2,IF(J28="Regular",3,IF(J28="Bom",4,IF(J28="Muito Bom",5,0))))))</f>
        <v>4000004</v>
      </c>
      <c r="L28" s="1" t="s">
        <v>33</v>
      </c>
      <c r="M28" s="17">
        <f>C28*(IF(L28="Desconheço",1,IF(L28="Fraco",2,IF(L28="Regular",3,IF(L28="Bom",4,IF(L28="Muito Bom",5,0))))))</f>
        <v>1000001</v>
      </c>
      <c r="N28" s="1" t="s">
        <v>31</v>
      </c>
      <c r="O28" s="17">
        <f>C28*(IF(N28="Desconheço",1,IF(N28="Fraco",2,IF(N28="Regular",3,IF(N28="Bom",4,IF(N28="Muito Bom",5,0))))))</f>
        <v>4000004</v>
      </c>
      <c r="P28" s="1" t="s">
        <v>30</v>
      </c>
      <c r="Q28" s="17">
        <f>C28*(IF(P28="Desconheço",1,IF(P28="Fraco",2,IF(P28="Regular",3,IF(P28="Bom",4,IF(P28="Muito Bom",5,0))))))</f>
        <v>5000005</v>
      </c>
      <c r="R28" s="1" t="s">
        <v>31</v>
      </c>
      <c r="S28" s="17">
        <f>C28*(IF(R28="Desconheço",1,IF(R28="Fraco",2,IF(R28="Regular",3,IF(R28="Bom",4,IF(R28="Muito Bom",5,0))))))</f>
        <v>4000004</v>
      </c>
      <c r="T28" s="3" t="s">
        <v>31</v>
      </c>
      <c r="U28" s="17">
        <f>C28*(IF(T28="Desconheço",1,IF(T28="Fraco",2,IF(T28="Regular",3,IF(T28="Bom",4,IF(T28="Muito Bom",5,0))))))</f>
        <v>4000004</v>
      </c>
      <c r="V28" s="3" t="s">
        <v>31</v>
      </c>
      <c r="W28" s="17">
        <f>C28*(IF(V28="Desconheço",1,IF(V28="Fraco",2,IF(V28="Regular",3,IF(V28="Bom",4,IF(V28="Muito Bom",5,0))))))</f>
        <v>4000004</v>
      </c>
      <c r="X28" s="3" t="s">
        <v>33</v>
      </c>
      <c r="Y28" s="17">
        <f>C28*(IF(X28="Desconheço",1,IF(X28="Fraco",2,IF(X28="Regular",3,IF(X28="Bom",4,IF(X28="Muito Bom",5,0))))))</f>
        <v>1000001</v>
      </c>
      <c r="Z28" s="3" t="s">
        <v>33</v>
      </c>
      <c r="AA28" s="17">
        <f>C28*(IF(Z28="Desconheço",1,IF(Z28="Fraco",2,IF(Z28="Regular",3,IF(Z28="Bom",4,IF(Z28="Muito Bom",5,0))))))</f>
        <v>1000001</v>
      </c>
      <c r="AB28" s="3" t="s">
        <v>33</v>
      </c>
      <c r="AC28" s="17">
        <f>C28*(IF(AB28="Desconheço",1,IF(AB28="Fraco",2,IF(AB28="Regular",3,IF(AB28="Bom",4,IF(AB28="Muito Bom",5,0))))))</f>
        <v>1000001</v>
      </c>
      <c r="AD28" s="3" t="s">
        <v>31</v>
      </c>
      <c r="AE28" s="17">
        <f>C28*(IF(AD28="Desconheço",1,IF(AD28="Fraco",2,IF(AD28="Regular",3,IF(AD28="Bom",4,IF(AD28="Muito Bom",5,0))))))</f>
        <v>4000004</v>
      </c>
      <c r="AF28" s="1" t="s">
        <v>30</v>
      </c>
      <c r="AG28" s="17">
        <f>C28*(IF(AF28="Desconheço",1,IF(AF28="Fraco",2,IF(AF28="Regular",3,IF(AF28="Bom",4,IF(AF28="Muito Bom",5,0))))))</f>
        <v>5000005</v>
      </c>
      <c r="AH28" s="1" t="s">
        <v>30</v>
      </c>
      <c r="AI28" s="17">
        <f>C28*(IF(AH28="Desconheço",1,IF(AH28="Fraco",2,IF(AH28="Regular",3,IF(AH28="Bom",4,IF(AH28="Muito Bom",5,0))))))</f>
        <v>5000005</v>
      </c>
      <c r="AJ28" s="1" t="s">
        <v>30</v>
      </c>
      <c r="AK28" s="17">
        <f>C28*(IF(AJ28="Desconheço",1,IF(AJ28="Fraco",2,IF(AJ28="Regular",3,IF(AJ28="Bom",4,IF(AJ28="Muito Bom",5,0))))))</f>
        <v>5000005</v>
      </c>
      <c r="AL28" s="1" t="s">
        <v>30</v>
      </c>
      <c r="AM28" s="17">
        <f>C28*(IF(AL28="Desconheço",1,IF(AL28="Fraco",2,IF(AL28="Regular",3,IF(AL28="Bom",4,IF(AL28="Muito Bom",5,0))))))</f>
        <v>5000005</v>
      </c>
      <c r="AN28" s="1" t="s">
        <v>30</v>
      </c>
      <c r="AO28" s="17">
        <f>C28*(IF(AN28="Desconheço",1,IF(AN28="Fraco",2,IF(AN28="Regular",3,IF(AN28="Bom",4,IF(AN28="Muito Bom",5,0))))))</f>
        <v>5000005</v>
      </c>
      <c r="AP28" s="1" t="s">
        <v>31</v>
      </c>
      <c r="AQ28" s="17">
        <f>C28*(IF(AP28="Desconheço",1,IF(AP28="Fraco",2,IF(AP28="Regular",3,IF(AP28="Bom",4,IF(AP28="Muito Bom",5,0))))))</f>
        <v>4000004</v>
      </c>
      <c r="AR28" s="1" t="s">
        <v>31</v>
      </c>
      <c r="AS28" s="17">
        <f>C28*(IF(AR28="Desconheço",1,IF(AR28="Fraco",2,IF(AR28="Regular",3,IF(AR28="Bom",4,IF(AR28="Muito Bom",5,0))))))</f>
        <v>4000004</v>
      </c>
      <c r="AT28" s="1" t="s">
        <v>33</v>
      </c>
      <c r="AU28" s="17">
        <f>C28*(IF(AT28="Desconheço",1,IF(AT28="Fraco",2,IF(AT28="Regular",3,IF(AT28="Bom",4,IF(AT28="Muito Bom",5,0))))))</f>
        <v>1000001</v>
      </c>
      <c r="AV28" s="1" t="s">
        <v>33</v>
      </c>
      <c r="AW28" s="17">
        <f>C28*(IF(AV28="Desconheço",1,IF(AV28="Fraco",2,IF(AV28="Regular",3,IF(AV28="Bom",4,IF(AV28="Muito Bom",5,0))))))</f>
        <v>1000001</v>
      </c>
      <c r="AX28" s="1" t="s">
        <v>33</v>
      </c>
      <c r="AY28" s="17">
        <f>C28*(IF(AX28="Desconheço",1,IF(AX28="Fraco",2,IF(AX28="Regular",3,IF(AX28="Bom",4,IF(AX28="Muito Bom",5,0))))))</f>
        <v>1000001</v>
      </c>
      <c r="AZ28" s="1" t="s">
        <v>33</v>
      </c>
      <c r="BA28" s="17">
        <f>C28*(IF(AZ28="Desconheço",1,IF(AZ28="Fraco",2,IF(AZ28="Regular",3,IF(AZ28="Bom",4,IF(AZ28="Muito Bom",5,0))))))</f>
        <v>1000001</v>
      </c>
      <c r="BB28" s="1" t="s">
        <v>33</v>
      </c>
      <c r="BC28" s="17">
        <f>C28*(IF(BB28="Desconheço",1,IF(BB28="Fraco",2,IF(BB28="Regular",3,IF(BB28="Bom",4,IF(BB28="Muito Bom",5,0))))))</f>
        <v>1000001</v>
      </c>
      <c r="BD28" s="1" t="s">
        <v>33</v>
      </c>
      <c r="BE28" s="17">
        <f>C28*(IF(BD28="Desconheço",1,IF(BD28="Fraco",2,IF(BD28="Regular",3,IF(BD28="Bom",4,IF(BD28="Muito Bom",5,0))))))</f>
        <v>1000001</v>
      </c>
      <c r="BF28" s="1" t="s">
        <v>33</v>
      </c>
      <c r="BG28" s="17">
        <f>C28*(IF(BF28="Desconheço",1,IF(BF28="Fraco",2,IF(BF28="Regular",3,IF(BF28="Bom",4,IF(BF28="Muito Bom",5,0))))))</f>
        <v>1000001</v>
      </c>
      <c r="BH28" s="1" t="s">
        <v>33</v>
      </c>
      <c r="BI28" s="17">
        <f>C28*(IF(BH28="Desconheço",1,IF(BH28="Fraco",2,IF(BH28="Regular",3,IF(BH28="Bom",4,IF(BH28="Muito Bom",5,0))))))</f>
        <v>1000001</v>
      </c>
      <c r="BJ28" s="1" t="s">
        <v>33</v>
      </c>
      <c r="BK28" s="17">
        <f>C28*(IF(BJ28="Desconheço",1,IF(BJ28="Fraco",2,IF(BJ28="Regular",3,IF(BJ28="Bom",4,IF(BJ28="Muito Bom",5,0))))))</f>
        <v>1000001</v>
      </c>
      <c r="BL28" s="1" t="s">
        <v>33</v>
      </c>
      <c r="BM28" s="17">
        <f>C28*(IF(BL28="Desconheço",1,IF(BL28="Fraco",2,IF(BL28="Regular",3,IF(BL28="Bom",4,IF(BL28="Muito Bom",5,0))))))</f>
        <v>1000001</v>
      </c>
      <c r="BN28" s="1" t="s">
        <v>33</v>
      </c>
      <c r="BO28" s="17">
        <f>C28*(IF(BN28="Desconheço",1,IF(BN28="Fraco",2,IF(BN28="Regular",3,IF(BN28="Bom",4,IF(BN28="Muito Bom",5,0))))))</f>
        <v>1000001</v>
      </c>
      <c r="BP28" s="1" t="s">
        <v>33</v>
      </c>
      <c r="BQ28" s="17">
        <f>C28*(IF(BP28="Desconheço",1,IF(BP28="Fraco",2,IF(BP28="Regular",3,IF(BP28="Bom",4,IF(BP28="Muito Bom",5,0))))))</f>
        <v>1000001</v>
      </c>
      <c r="BR28" s="1" t="s">
        <v>33</v>
      </c>
      <c r="BS28" s="17">
        <f>C28*(IF(BR28="Desconheço",1,IF(BR28="Fraco",2,IF(BR28="Regular",3,IF(BR28="Bom",4,IF(BR28="Muito Bom",5,0))))))</f>
        <v>1000001</v>
      </c>
      <c r="BT28" s="1" t="s">
        <v>31</v>
      </c>
      <c r="BU28" s="17">
        <f t="shared" si="34"/>
        <v>4000004</v>
      </c>
      <c r="BV28" s="1" t="s">
        <v>31</v>
      </c>
      <c r="BW28" s="17">
        <f t="shared" si="35"/>
        <v>4000004</v>
      </c>
      <c r="BX28" s="1" t="s">
        <v>32</v>
      </c>
      <c r="BY28" s="17">
        <f t="shared" si="36"/>
        <v>3000003</v>
      </c>
      <c r="BZ28" s="1" t="s">
        <v>30</v>
      </c>
      <c r="CA28" s="17">
        <f t="shared" si="37"/>
        <v>5000005</v>
      </c>
      <c r="CB28" s="1" t="s">
        <v>30</v>
      </c>
      <c r="CC28" s="17">
        <f t="shared" si="38"/>
        <v>5000005</v>
      </c>
      <c r="CD28" s="1" t="s">
        <v>30</v>
      </c>
      <c r="CE28" s="17">
        <f>C28*(IF(CD28="Desconheço",1,IF(CD28="Fraco",2,IF(CD28="Regular",3,IF(CD28="Bom",4,IF(CD28="Muito Bom",5,0))))))</f>
        <v>5000005</v>
      </c>
      <c r="CF28" s="1" t="s">
        <v>30</v>
      </c>
      <c r="CG28" s="17">
        <f>C28*(IF(CF28="Desconheço",1,IF(CF28="Fraco",2,IF(CF28="Regular",3,IF(CF28="Bom",4,IF(CF28="Muito Bom",5,0))))))</f>
        <v>5000005</v>
      </c>
      <c r="CH28" s="1" t="s">
        <v>33</v>
      </c>
      <c r="CI28" s="17">
        <f>C28*(IF(CH28="Desconheço",1,IF(CH28="Fraco",2,IF(CH28="Regular",3,IF(CH28="Bom",4,IF(CH28="Muito Bom",5,0))))))</f>
        <v>1000001</v>
      </c>
      <c r="CJ28" s="1" t="s">
        <v>33</v>
      </c>
      <c r="CK28" s="17">
        <f>C28*(IF(CJ28="Desconheço",1,IF(CJ28="Fraco",2,IF(CJ28="Regular",3,IF(CJ28="Bom",4,IF(CJ28="Muito Bom",5,0))))))</f>
        <v>1000001</v>
      </c>
      <c r="CL28" s="1" t="s">
        <v>31</v>
      </c>
      <c r="CM28" s="17">
        <f>C28*(IF(CL28="Desconheço",1,IF(CL28="Fraco",2,IF(CL28="Regular",3,IF(CL28="Bom",4,IF(CL28="Muito Bom",5,0))))))</f>
        <v>4000004</v>
      </c>
      <c r="CN28" s="1" t="s">
        <v>33</v>
      </c>
      <c r="CO28" s="17">
        <f>C28*(IF(CN28="Desconheço",1,IF(CN28="Fraco",2,IF(CN28="Regular",3,IF(CN28="Bom",4,IF(CN28="Muito Bom",5,0))))))</f>
        <v>1000001</v>
      </c>
      <c r="CP28" s="1" t="s">
        <v>33</v>
      </c>
      <c r="CQ28" s="17">
        <f>C28*(IF(CP28="Desconheço",1,IF(CP28="Fraco",2,IF(CP28="Regular",3,IF(CP28="Bom",4,IF(CP28="Muito Bom",5,0))))))</f>
        <v>1000001</v>
      </c>
      <c r="CR28" s="1" t="s">
        <v>33</v>
      </c>
      <c r="CS28" s="17">
        <f>C28*(IF(CR28="Desconheço",1,IF(CR28="Fraco",2,IF(CR28="Regular",3,IF(CR28="Bom",4,IF(CR28="Muito Bom",5,0))))))</f>
        <v>1000001</v>
      </c>
      <c r="CT28" s="1" t="s">
        <v>33</v>
      </c>
      <c r="CU28" s="17">
        <f>C28*(IF(CT28="Desconheço",1,IF(CT28="Fraco",2,IF(CT28="Regular",3,IF(CT28="Bom",4,IF(CT28="Muito Bom",5,0))))))</f>
        <v>1000001</v>
      </c>
      <c r="CV28" s="33" t="s">
        <v>31</v>
      </c>
      <c r="CW28" s="17">
        <f>C28*(IF(CV28="Desconheço",1,IF(CV28="Fraco",2,IF(CV28="Regular",3,IF(CV28="Bom",4,IF(CV28="Muito Bom",5,0))))))</f>
        <v>4000004</v>
      </c>
      <c r="CX28" s="1" t="s">
        <v>31</v>
      </c>
      <c r="CY28" s="17">
        <f>C28*(IF(CX28="Desconheço",1,IF(CX28="Fraco",2,IF(CX28="Regular",3,IF(CX28="Bom",4,IF(CX28="Muito Bom",5,0))))))</f>
        <v>4000004</v>
      </c>
      <c r="CZ28" s="1" t="s">
        <v>32</v>
      </c>
      <c r="DA28" s="17">
        <f>C28*(IF(CZ28="Desconheço",1,IF(CZ28="Fraco",2,IF(CZ28="Regular",3,IF(CZ28="Bom",4,IF(CZ28="Muito Bom",5,0))))))</f>
        <v>3000003</v>
      </c>
      <c r="DB28" s="1" t="s">
        <v>36</v>
      </c>
      <c r="DC28" s="17">
        <f>C28*(IF(DB28="Desconheço",1,IF(DB28="Fraco",2,IF(DB28="Regular",3,IF(DB28="Bom",4,IF(DB28="Muito Bom",5,0))))))</f>
        <v>2000002</v>
      </c>
      <c r="DD28" s="1" t="s">
        <v>31</v>
      </c>
      <c r="DE28" s="17">
        <f>C28*(IF(DD28="Desconheço",1,IF(DD28="Fraco",2,IF(DD28="Regular",3,IF(DD28="Bom",4,IF(DD28="Muito Bom",5,0))))))</f>
        <v>4000004</v>
      </c>
      <c r="DF28" s="1" t="s">
        <v>32</v>
      </c>
      <c r="DG28" s="17">
        <f>C28*(IF(DF28="Desconheço",1,IF(DF28="Fraco",2,IF(DF28="Regular",3,IF(DF28="Bom",4,IF(DF28="Muito Bom",5,0))))))</f>
        <v>3000003</v>
      </c>
      <c r="DH28" s="1" t="s">
        <v>32</v>
      </c>
      <c r="DI28" s="17">
        <f>C28*(IF(DH28="Desconheço",1,IF(DH28="Fraco",2,IF(DH28="Regular",3,IF(DH28="Bom",4,IF(DH28="Muito Bom",5,0))))))</f>
        <v>3000003</v>
      </c>
      <c r="DJ28" s="1" t="s">
        <v>30</v>
      </c>
      <c r="DK28" s="17">
        <f>C28*(IF(DJ28="Desconheço",1,IF(DJ28="Fraco",2,IF(DJ28="Regular",3,IF(DJ28="Bom",4,IF(DJ28="Muito Bom",5,0))))))</f>
        <v>5000005</v>
      </c>
      <c r="DL28" s="1" t="s">
        <v>30</v>
      </c>
      <c r="DM28" s="17">
        <f>C28*(IF(DL28="Desconheço",1,IF(DL28="Fraco",2,IF(DL28="Regular",3,IF(DL28="Bom",4,IF(DL28="Muito Bom",5,0))))))</f>
        <v>5000005</v>
      </c>
      <c r="DN28" s="1" t="s">
        <v>30</v>
      </c>
      <c r="DO28" s="17">
        <f>C28*(IF(DN28="Desconheço",1,IF(DN28="Fraco",2,IF(DN28="Regular",3,IF(DN28="Bom",4,IF(DN28="Muito Bom",5,0))))))</f>
        <v>5000005</v>
      </c>
      <c r="DP28" s="1" t="s">
        <v>30</v>
      </c>
      <c r="DQ28" s="17">
        <f>C28*(IF(DP28="Desconheço",1,IF(DP28="Fraco",2,IF(DP28="Regular",3,IF(DP28="Bom",4,IF(DP28="Muito Bom",5,0))))))</f>
        <v>5000005</v>
      </c>
      <c r="DR28" s="1" t="s">
        <v>31</v>
      </c>
      <c r="DS28" s="17">
        <f>C28*(IF(DR28="Desconheço",1,IF(DR28="Fraco",2,IF(DR28="Regular",3,IF(DR28="Bom",4,IF(DR28="Muito Bom",5,0))))))</f>
        <v>4000004</v>
      </c>
      <c r="DT28" s="1" t="s">
        <v>31</v>
      </c>
      <c r="DU28" s="17">
        <f>C28*(IF(DT28="Desconheço",1,IF(DT28="Fraco",2,IF(DT28="Regular",3,IF(DT28="Bom",4,IF(DT28="Muito Bom",5,0))))))</f>
        <v>4000004</v>
      </c>
      <c r="DV28" s="1" t="s">
        <v>32</v>
      </c>
      <c r="DW28" s="17">
        <f t="shared" si="61"/>
        <v>3000003</v>
      </c>
      <c r="DX28" s="1" t="s">
        <v>32</v>
      </c>
      <c r="DY28" s="17">
        <f t="shared" si="62"/>
        <v>3000003</v>
      </c>
    </row>
  </sheetData>
  <autoFilter ref="A1:DT27" xr:uid="{4F757588-AAE8-4B29-AFBE-5A1D995CD4B4}"/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B2D53-E13A-4654-8F54-EF04DD61B8EB}">
  <dimension ref="B2:M169"/>
  <sheetViews>
    <sheetView topLeftCell="A138" workbookViewId="0">
      <selection activeCell="J151" sqref="J1:L1048576"/>
    </sheetView>
  </sheetViews>
  <sheetFormatPr defaultRowHeight="12.75" x14ac:dyDescent="0.2"/>
  <cols>
    <col min="1" max="1" width="2.7109375" style="2" customWidth="1"/>
    <col min="2" max="2" width="3.85546875" style="2" customWidth="1"/>
    <col min="3" max="3" width="63.85546875" style="2" customWidth="1"/>
    <col min="4" max="4" width="8.7109375" style="2" hidden="1" customWidth="1"/>
    <col min="5" max="5" width="6.140625" style="2" hidden="1" customWidth="1"/>
    <col min="6" max="10" width="10.7109375" style="2" customWidth="1"/>
    <col min="11" max="11" width="10.7109375" style="2" hidden="1" customWidth="1"/>
    <col min="12" max="12" width="10.7109375" style="2" customWidth="1"/>
    <col min="13" max="13" width="5.7109375" style="2" customWidth="1"/>
    <col min="14" max="16384" width="9.140625" style="2"/>
  </cols>
  <sheetData>
    <row r="2" spans="2:13" x14ac:dyDescent="0.2">
      <c r="B2" s="20" t="s">
        <v>181</v>
      </c>
    </row>
    <row r="3" spans="2:13" x14ac:dyDescent="0.2">
      <c r="B3" s="22"/>
    </row>
    <row r="4" spans="2:13" x14ac:dyDescent="0.2">
      <c r="B4" s="21" t="s">
        <v>182</v>
      </c>
    </row>
    <row r="6" spans="2:13" x14ac:dyDescent="0.2">
      <c r="B6" s="42" t="s">
        <v>45</v>
      </c>
      <c r="C6" s="43" t="s">
        <v>183</v>
      </c>
      <c r="D6" s="44"/>
      <c r="E6" s="44"/>
      <c r="F6" s="40" t="s">
        <v>33</v>
      </c>
      <c r="G6" s="40" t="s">
        <v>36</v>
      </c>
      <c r="H6" s="40" t="s">
        <v>32</v>
      </c>
      <c r="I6" s="40" t="s">
        <v>31</v>
      </c>
      <c r="J6" s="40" t="s">
        <v>48</v>
      </c>
      <c r="K6" s="40" t="s">
        <v>55</v>
      </c>
      <c r="L6" s="40" t="s">
        <v>56</v>
      </c>
    </row>
    <row r="7" spans="2:13" ht="15.75" customHeight="1" x14ac:dyDescent="0.2">
      <c r="B7" s="42"/>
      <c r="C7" s="43"/>
      <c r="D7" s="44"/>
      <c r="E7" s="44"/>
      <c r="F7" s="41"/>
      <c r="G7" s="41"/>
      <c r="H7" s="41"/>
      <c r="I7" s="41"/>
      <c r="J7" s="41"/>
      <c r="K7" s="41"/>
      <c r="L7" s="41"/>
    </row>
    <row r="8" spans="2:13" x14ac:dyDescent="0.2">
      <c r="B8" s="4">
        <v>1</v>
      </c>
      <c r="C8" s="8" t="s">
        <v>40</v>
      </c>
      <c r="D8" s="4">
        <v>1</v>
      </c>
      <c r="E8" s="4">
        <f>D8*11</f>
        <v>11</v>
      </c>
      <c r="F8" s="4">
        <f>COUNTIF(Respostas!$CW$2:$CW$28,D8*1)</f>
        <v>0</v>
      </c>
      <c r="G8" s="4">
        <f>COUNTIF(Respostas!$CW$2:$CW$28,D8*2)</f>
        <v>0</v>
      </c>
      <c r="H8" s="4">
        <f>COUNTIF(Respostas!$CW$2:$CW$28,D8*3)</f>
        <v>0</v>
      </c>
      <c r="I8" s="4">
        <f>COUNTIF(Respostas!$CW$2:$CW$28,D8*4)</f>
        <v>3</v>
      </c>
      <c r="J8" s="4">
        <f>COUNTIF(Respostas!$CW$2:$CW$28,D8*5)</f>
        <v>0</v>
      </c>
      <c r="K8" s="4">
        <f t="shared" ref="K8:K14" si="0">F8+G8+H8+I8+J8</f>
        <v>3</v>
      </c>
      <c r="L8" s="19">
        <f t="shared" ref="L8:L14" si="1">IFERROR(((F8*1)+(G8*2)+(H8*3)+(I8*4)+(J8*5))/K8,0)</f>
        <v>4</v>
      </c>
    </row>
    <row r="9" spans="2:13" x14ac:dyDescent="0.2">
      <c r="B9" s="4">
        <v>2</v>
      </c>
      <c r="C9" s="5" t="s">
        <v>39</v>
      </c>
      <c r="D9" s="14">
        <v>101</v>
      </c>
      <c r="E9" s="4">
        <f t="shared" ref="E9:E14" si="2">D9*11</f>
        <v>1111</v>
      </c>
      <c r="F9" s="4">
        <f>COUNTIF(Respostas!$CW$2:$CW$28,D9*1)</f>
        <v>1</v>
      </c>
      <c r="G9" s="4">
        <f>COUNTIF(Respostas!$CW$2:$CW$28,D9*2)</f>
        <v>0</v>
      </c>
      <c r="H9" s="4">
        <f>COUNTIF(Respostas!$CW$2:$CW$28,D9*3)</f>
        <v>1</v>
      </c>
      <c r="I9" s="4">
        <f>COUNTIF(Respostas!$CW$2:$CW$28,D9*4)</f>
        <v>1</v>
      </c>
      <c r="J9" s="4">
        <f>COUNTIF(Respostas!$CW$2:$CW$28,D9*5)</f>
        <v>0</v>
      </c>
      <c r="K9" s="4">
        <f t="shared" si="0"/>
        <v>3</v>
      </c>
      <c r="L9" s="19">
        <f t="shared" si="1"/>
        <v>2.6666666666666665</v>
      </c>
    </row>
    <row r="10" spans="2:13" x14ac:dyDescent="0.2">
      <c r="B10" s="4">
        <v>3</v>
      </c>
      <c r="C10" s="5" t="s">
        <v>34</v>
      </c>
      <c r="D10" s="14">
        <v>1001</v>
      </c>
      <c r="E10" s="4">
        <f t="shared" si="2"/>
        <v>11011</v>
      </c>
      <c r="F10" s="4">
        <f>COUNTIF(Respostas!$CW$2:$CW$28,D10*1)</f>
        <v>0</v>
      </c>
      <c r="G10" s="4">
        <f>COUNTIF(Respostas!$CW$2:$CW$28,D10*2)</f>
        <v>0</v>
      </c>
      <c r="H10" s="4">
        <f>COUNTIF(Respostas!$CW$2:$CW$28,D10*3)</f>
        <v>0</v>
      </c>
      <c r="I10" s="4">
        <f>COUNTIF(Respostas!$CW$2:$CW$28,D10*4)</f>
        <v>3</v>
      </c>
      <c r="J10" s="4">
        <f>COUNTIF(Respostas!$CW$2:$CW$28,D10*5)</f>
        <v>1</v>
      </c>
      <c r="K10" s="4">
        <f t="shared" si="0"/>
        <v>4</v>
      </c>
      <c r="L10" s="19">
        <f t="shared" si="1"/>
        <v>4.25</v>
      </c>
    </row>
    <row r="11" spans="2:13" x14ac:dyDescent="0.2">
      <c r="B11" s="4">
        <v>4</v>
      </c>
      <c r="C11" s="5" t="s">
        <v>42</v>
      </c>
      <c r="D11" s="14">
        <v>10001</v>
      </c>
      <c r="E11" s="4">
        <f t="shared" si="2"/>
        <v>110011</v>
      </c>
      <c r="F11" s="4">
        <f>COUNTIF(Respostas!$CW$2:$CW$28,D11*1)</f>
        <v>0</v>
      </c>
      <c r="G11" s="4">
        <f>COUNTIF(Respostas!$CW$2:$CW$28,D11*2)</f>
        <v>0</v>
      </c>
      <c r="H11" s="4">
        <f>COUNTIF(Respostas!$CW$2:$CW$28,D11*3)</f>
        <v>0</v>
      </c>
      <c r="I11" s="4">
        <f>COUNTIF(Respostas!$CW$2:$CW$28,D11*4)</f>
        <v>2</v>
      </c>
      <c r="J11" s="4">
        <f>COUNTIF(Respostas!$CW$2:$CW$28,D11*5)</f>
        <v>1</v>
      </c>
      <c r="K11" s="4">
        <f t="shared" si="0"/>
        <v>3</v>
      </c>
      <c r="L11" s="19">
        <f t="shared" si="1"/>
        <v>4.333333333333333</v>
      </c>
    </row>
    <row r="12" spans="2:13" x14ac:dyDescent="0.2">
      <c r="B12" s="4">
        <v>5</v>
      </c>
      <c r="C12" s="13" t="s">
        <v>28</v>
      </c>
      <c r="D12" s="15">
        <v>100001</v>
      </c>
      <c r="E12" s="4">
        <f t="shared" si="2"/>
        <v>1100011</v>
      </c>
      <c r="F12" s="4">
        <f>COUNTIF(Respostas!$CW$2:$CW$28,D12*1)</f>
        <v>0</v>
      </c>
      <c r="G12" s="4">
        <f>COUNTIF(Respostas!$CW$2:$CW$28,D12*2)</f>
        <v>0</v>
      </c>
      <c r="H12" s="4">
        <f>COUNTIF(Respostas!$CW$2:$CW$28,D12*3)</f>
        <v>0</v>
      </c>
      <c r="I12" s="4">
        <f>COUNTIF(Respostas!$CW$2:$CW$28,D12*4)</f>
        <v>2</v>
      </c>
      <c r="J12" s="4">
        <f>COUNTIF(Respostas!$CW$2:$CW$28,D12*5)</f>
        <v>4</v>
      </c>
      <c r="K12" s="4">
        <f t="shared" si="0"/>
        <v>6</v>
      </c>
      <c r="L12" s="19">
        <f t="shared" si="1"/>
        <v>4.666666666666667</v>
      </c>
    </row>
    <row r="13" spans="2:13" x14ac:dyDescent="0.2">
      <c r="B13" s="4">
        <v>6</v>
      </c>
      <c r="C13" s="5" t="s">
        <v>37</v>
      </c>
      <c r="D13" s="14">
        <v>1000001</v>
      </c>
      <c r="E13" s="4">
        <f t="shared" si="2"/>
        <v>11000011</v>
      </c>
      <c r="F13" s="4">
        <f>COUNTIF(Respostas!$CW$2:$CW$28,D13*1)</f>
        <v>0</v>
      </c>
      <c r="G13" s="4">
        <f>COUNTIF(Respostas!$CW$2:$CW$28,D13*2)</f>
        <v>0</v>
      </c>
      <c r="H13" s="4">
        <f>COUNTIF(Respostas!$CW$2:$CW$28,D13*3)</f>
        <v>0</v>
      </c>
      <c r="I13" s="4">
        <f>COUNTIF(Respostas!$CW$2:$CW$28,D13*4)</f>
        <v>4</v>
      </c>
      <c r="J13" s="4">
        <f>COUNTIF(Respostas!$CW$2:$CW$28,D13*5)</f>
        <v>1</v>
      </c>
      <c r="K13" s="4">
        <f t="shared" si="0"/>
        <v>5</v>
      </c>
      <c r="L13" s="19">
        <f t="shared" si="1"/>
        <v>4.2</v>
      </c>
    </row>
    <row r="14" spans="2:13" x14ac:dyDescent="0.2">
      <c r="B14" s="4">
        <v>7</v>
      </c>
      <c r="C14" s="5" t="s">
        <v>38</v>
      </c>
      <c r="D14" s="14">
        <v>100000001</v>
      </c>
      <c r="E14" s="4">
        <f t="shared" si="2"/>
        <v>1100000011</v>
      </c>
      <c r="F14" s="4">
        <f>COUNTIF(Respostas!$CW$2:$CW$28,D14*1)</f>
        <v>0</v>
      </c>
      <c r="G14" s="4">
        <f>COUNTIF(Respostas!$CW$2:$CW$28,D14*2)</f>
        <v>0</v>
      </c>
      <c r="H14" s="4">
        <f>COUNTIF(Respostas!$CW$2:$CW$28,D14*3)</f>
        <v>1</v>
      </c>
      <c r="I14" s="4">
        <f>COUNTIF(Respostas!$CW$2:$CW$28,D14*4)</f>
        <v>2</v>
      </c>
      <c r="J14" s="4">
        <f>COUNTIF(Respostas!$CW$2:$CW$28,D14*5)</f>
        <v>0</v>
      </c>
      <c r="K14" s="4">
        <f t="shared" si="0"/>
        <v>3</v>
      </c>
      <c r="L14" s="19">
        <f t="shared" si="1"/>
        <v>3.6666666666666665</v>
      </c>
    </row>
    <row r="15" spans="2:13" x14ac:dyDescent="0.2">
      <c r="F15" s="10">
        <f>SUM(F8:F14)</f>
        <v>1</v>
      </c>
      <c r="G15" s="10">
        <f t="shared" ref="G15:K15" si="3">SUM(G8:G14)</f>
        <v>0</v>
      </c>
      <c r="H15" s="10">
        <f t="shared" si="3"/>
        <v>2</v>
      </c>
      <c r="I15" s="10">
        <f t="shared" si="3"/>
        <v>17</v>
      </c>
      <c r="J15" s="10">
        <f t="shared" si="3"/>
        <v>7</v>
      </c>
      <c r="K15" s="10">
        <f t="shared" si="3"/>
        <v>27</v>
      </c>
      <c r="L15" s="26">
        <f>AVERAGE(L8:L14)</f>
        <v>3.9690476190476192</v>
      </c>
      <c r="M15" s="18">
        <f>SUM(F15:J15)</f>
        <v>27</v>
      </c>
    </row>
    <row r="17" spans="2:13" x14ac:dyDescent="0.2">
      <c r="B17" s="42" t="s">
        <v>45</v>
      </c>
      <c r="C17" s="43" t="s">
        <v>184</v>
      </c>
      <c r="D17" s="44"/>
      <c r="E17" s="44"/>
      <c r="F17" s="40" t="s">
        <v>33</v>
      </c>
      <c r="G17" s="40" t="s">
        <v>36</v>
      </c>
      <c r="H17" s="40" t="s">
        <v>32</v>
      </c>
      <c r="I17" s="40" t="s">
        <v>31</v>
      </c>
      <c r="J17" s="40" t="s">
        <v>48</v>
      </c>
      <c r="K17" s="40" t="s">
        <v>55</v>
      </c>
      <c r="L17" s="40" t="s">
        <v>56</v>
      </c>
    </row>
    <row r="18" spans="2:13" x14ac:dyDescent="0.2">
      <c r="B18" s="42"/>
      <c r="C18" s="43"/>
      <c r="D18" s="44"/>
      <c r="E18" s="44"/>
      <c r="F18" s="41"/>
      <c r="G18" s="41"/>
      <c r="H18" s="41"/>
      <c r="I18" s="41"/>
      <c r="J18" s="41"/>
      <c r="K18" s="41"/>
      <c r="L18" s="41"/>
    </row>
    <row r="19" spans="2:13" x14ac:dyDescent="0.2">
      <c r="B19" s="4">
        <v>1</v>
      </c>
      <c r="C19" s="8" t="s">
        <v>40</v>
      </c>
      <c r="D19" s="4">
        <v>1</v>
      </c>
      <c r="E19" s="4">
        <f>D19*11</f>
        <v>11</v>
      </c>
      <c r="F19" s="4">
        <f>COUNTIF(Respostas!$CY$2:$CY$28,D19*1)</f>
        <v>0</v>
      </c>
      <c r="G19" s="4">
        <f>COUNTIF(Respostas!$CY$2:$CY$28,D19*2)</f>
        <v>0</v>
      </c>
      <c r="H19" s="4">
        <f>COUNTIF(Respostas!$CY$2:$CY$28,D19*3)</f>
        <v>0</v>
      </c>
      <c r="I19" s="4">
        <f>COUNTIF(Respostas!$CY$2:$CY$28,D19*4)</f>
        <v>2</v>
      </c>
      <c r="J19" s="4">
        <f>COUNTIF(Respostas!$CY$2:$CY$28,D19*5)</f>
        <v>1</v>
      </c>
      <c r="K19" s="4">
        <f t="shared" ref="K19:K25" si="4">F19+G19+H19+I19+J19</f>
        <v>3</v>
      </c>
      <c r="L19" s="19">
        <f t="shared" ref="L19:L25" si="5">IFERROR(((F19*1)+(G19*2)+(H19*3)+(I19*4)+(J19*5))/K19,0)</f>
        <v>4.333333333333333</v>
      </c>
    </row>
    <row r="20" spans="2:13" x14ac:dyDescent="0.2">
      <c r="B20" s="4">
        <v>2</v>
      </c>
      <c r="C20" s="5" t="s">
        <v>39</v>
      </c>
      <c r="D20" s="14">
        <v>101</v>
      </c>
      <c r="E20" s="4">
        <f t="shared" ref="E20:E25" si="6">D20*11</f>
        <v>1111</v>
      </c>
      <c r="F20" s="4">
        <f>COUNTIF(Respostas!$CY$2:$CY$28,D20*1)</f>
        <v>1</v>
      </c>
      <c r="G20" s="4">
        <f>COUNTIF(Respostas!$CY$2:$CY$28,D20*2)</f>
        <v>0</v>
      </c>
      <c r="H20" s="4">
        <f>COUNTIF(Respostas!$CY$2:$CY$28,D20*3)</f>
        <v>0</v>
      </c>
      <c r="I20" s="4">
        <f>COUNTIF(Respostas!$CY$2:$CY$28,D20*4)</f>
        <v>2</v>
      </c>
      <c r="J20" s="4">
        <f>COUNTIF(Respostas!$CY$2:$CY$28,D20*5)</f>
        <v>0</v>
      </c>
      <c r="K20" s="4">
        <f t="shared" si="4"/>
        <v>3</v>
      </c>
      <c r="L20" s="19">
        <f t="shared" si="5"/>
        <v>3</v>
      </c>
    </row>
    <row r="21" spans="2:13" x14ac:dyDescent="0.2">
      <c r="B21" s="4">
        <v>3</v>
      </c>
      <c r="C21" s="5" t="s">
        <v>34</v>
      </c>
      <c r="D21" s="14">
        <v>1001</v>
      </c>
      <c r="E21" s="4">
        <f t="shared" si="6"/>
        <v>11011</v>
      </c>
      <c r="F21" s="4">
        <f>COUNTIF(Respostas!$CY$2:$CY$28,D21*1)</f>
        <v>0</v>
      </c>
      <c r="G21" s="4">
        <f>COUNTIF(Respostas!$CY$2:$CY$28,D21*2)</f>
        <v>0</v>
      </c>
      <c r="H21" s="4">
        <f>COUNTIF(Respostas!$CY$2:$CY$28,D21*3)</f>
        <v>0</v>
      </c>
      <c r="I21" s="4">
        <f>COUNTIF(Respostas!$CY$2:$CY$28,D21*4)</f>
        <v>3</v>
      </c>
      <c r="J21" s="4">
        <f>COUNTIF(Respostas!$CY$2:$CY$28,D21*5)</f>
        <v>1</v>
      </c>
      <c r="K21" s="4">
        <f t="shared" si="4"/>
        <v>4</v>
      </c>
      <c r="L21" s="19">
        <f t="shared" si="5"/>
        <v>4.25</v>
      </c>
    </row>
    <row r="22" spans="2:13" x14ac:dyDescent="0.2">
      <c r="B22" s="4">
        <v>4</v>
      </c>
      <c r="C22" s="5" t="s">
        <v>42</v>
      </c>
      <c r="D22" s="14">
        <v>10001</v>
      </c>
      <c r="E22" s="4">
        <f t="shared" si="6"/>
        <v>110011</v>
      </c>
      <c r="F22" s="4">
        <f>COUNTIF(Respostas!$CY$2:$CY$28,D22*1)</f>
        <v>0</v>
      </c>
      <c r="G22" s="4">
        <f>COUNTIF(Respostas!$CY$2:$CY$28,D22*2)</f>
        <v>0</v>
      </c>
      <c r="H22" s="4">
        <f>COUNTIF(Respostas!$CY$2:$CY$28,D22*3)</f>
        <v>0</v>
      </c>
      <c r="I22" s="4">
        <f>COUNTIF(Respostas!$CY$2:$CY$28,D22*4)</f>
        <v>1</v>
      </c>
      <c r="J22" s="4">
        <f>COUNTIF(Respostas!$CY$2:$CY$28,D22*5)</f>
        <v>2</v>
      </c>
      <c r="K22" s="4">
        <f t="shared" si="4"/>
        <v>3</v>
      </c>
      <c r="L22" s="19">
        <f t="shared" si="5"/>
        <v>4.666666666666667</v>
      </c>
    </row>
    <row r="23" spans="2:13" x14ac:dyDescent="0.2">
      <c r="B23" s="4">
        <v>5</v>
      </c>
      <c r="C23" s="13" t="s">
        <v>28</v>
      </c>
      <c r="D23" s="15">
        <v>100001</v>
      </c>
      <c r="E23" s="4">
        <f t="shared" si="6"/>
        <v>1100011</v>
      </c>
      <c r="F23" s="4">
        <f>COUNTIF(Respostas!$CY$2:$CY$28,D23*1)</f>
        <v>0</v>
      </c>
      <c r="G23" s="4">
        <f>COUNTIF(Respostas!$CY$2:$CY$28,D23*2)</f>
        <v>0</v>
      </c>
      <c r="H23" s="4">
        <f>COUNTIF(Respostas!$CY$2:$CY$28,D23*3)</f>
        <v>0</v>
      </c>
      <c r="I23" s="4">
        <f>COUNTIF(Respostas!$CY$2:$CY$28,D23*4)</f>
        <v>3</v>
      </c>
      <c r="J23" s="4">
        <f>COUNTIF(Respostas!$CY$2:$CY$28,D23*5)</f>
        <v>3</v>
      </c>
      <c r="K23" s="4">
        <f t="shared" si="4"/>
        <v>6</v>
      </c>
      <c r="L23" s="19">
        <f t="shared" si="5"/>
        <v>4.5</v>
      </c>
    </row>
    <row r="24" spans="2:13" x14ac:dyDescent="0.2">
      <c r="B24" s="4">
        <v>6</v>
      </c>
      <c r="C24" s="5" t="s">
        <v>37</v>
      </c>
      <c r="D24" s="14">
        <v>1000001</v>
      </c>
      <c r="E24" s="4">
        <f t="shared" si="6"/>
        <v>11000011</v>
      </c>
      <c r="F24" s="4">
        <f>COUNTIF(Respostas!$CY$2:$CY$28,D24*1)</f>
        <v>0</v>
      </c>
      <c r="G24" s="4">
        <f>COUNTIF(Respostas!$CY$2:$CY$28,D24*2)</f>
        <v>0</v>
      </c>
      <c r="H24" s="4">
        <f>COUNTIF(Respostas!$CY$2:$CY$28,D24*3)</f>
        <v>0</v>
      </c>
      <c r="I24" s="4">
        <f>COUNTIF(Respostas!$CY$2:$CY$28,D24*4)</f>
        <v>5</v>
      </c>
      <c r="J24" s="4">
        <f>COUNTIF(Respostas!$CY$2:$CY$28,D24*5)</f>
        <v>0</v>
      </c>
      <c r="K24" s="4">
        <f t="shared" si="4"/>
        <v>5</v>
      </c>
      <c r="L24" s="19">
        <f t="shared" si="5"/>
        <v>4</v>
      </c>
    </row>
    <row r="25" spans="2:13" x14ac:dyDescent="0.2">
      <c r="B25" s="4">
        <v>7</v>
      </c>
      <c r="C25" s="5" t="s">
        <v>38</v>
      </c>
      <c r="D25" s="14">
        <v>100000001</v>
      </c>
      <c r="E25" s="4">
        <f t="shared" si="6"/>
        <v>1100000011</v>
      </c>
      <c r="F25" s="4">
        <f>COUNTIF(Respostas!$CY$2:$CY$28,D25*1)</f>
        <v>0</v>
      </c>
      <c r="G25" s="4">
        <f>COUNTIF(Respostas!$CY$2:$CY$28,D25*2)</f>
        <v>0</v>
      </c>
      <c r="H25" s="4">
        <f>COUNTIF(Respostas!$CY$2:$CY$28,D25*3)</f>
        <v>0</v>
      </c>
      <c r="I25" s="4">
        <f>COUNTIF(Respostas!$CY$2:$CY$28,D25*4)</f>
        <v>3</v>
      </c>
      <c r="J25" s="4">
        <f>COUNTIF(Respostas!$CY$2:$CY$28,D25*5)</f>
        <v>0</v>
      </c>
      <c r="K25" s="4">
        <f t="shared" si="4"/>
        <v>3</v>
      </c>
      <c r="L25" s="19">
        <f t="shared" si="5"/>
        <v>4</v>
      </c>
    </row>
    <row r="26" spans="2:13" x14ac:dyDescent="0.2">
      <c r="F26" s="10">
        <f>SUM(F19:F25)</f>
        <v>1</v>
      </c>
      <c r="G26" s="10">
        <f t="shared" ref="G26:K26" si="7">SUM(G19:G25)</f>
        <v>0</v>
      </c>
      <c r="H26" s="10">
        <f t="shared" si="7"/>
        <v>0</v>
      </c>
      <c r="I26" s="10">
        <f t="shared" si="7"/>
        <v>19</v>
      </c>
      <c r="J26" s="10">
        <f t="shared" si="7"/>
        <v>7</v>
      </c>
      <c r="K26" s="10">
        <f t="shared" si="7"/>
        <v>27</v>
      </c>
      <c r="L26" s="26">
        <f>AVERAGE(L19:L25)</f>
        <v>4.1071428571428568</v>
      </c>
      <c r="M26" s="18">
        <f>SUM(F26:J26)</f>
        <v>27</v>
      </c>
    </row>
    <row r="28" spans="2:13" x14ac:dyDescent="0.2">
      <c r="B28" s="42" t="s">
        <v>45</v>
      </c>
      <c r="C28" s="43" t="s">
        <v>185</v>
      </c>
      <c r="D28" s="44"/>
      <c r="E28" s="44"/>
      <c r="F28" s="40" t="s">
        <v>33</v>
      </c>
      <c r="G28" s="40" t="s">
        <v>36</v>
      </c>
      <c r="H28" s="40" t="s">
        <v>32</v>
      </c>
      <c r="I28" s="40" t="s">
        <v>31</v>
      </c>
      <c r="J28" s="40" t="s">
        <v>48</v>
      </c>
      <c r="K28" s="40" t="s">
        <v>55</v>
      </c>
      <c r="L28" s="40" t="s">
        <v>56</v>
      </c>
    </row>
    <row r="29" spans="2:13" ht="15" customHeight="1" x14ac:dyDescent="0.2">
      <c r="B29" s="42"/>
      <c r="C29" s="43"/>
      <c r="D29" s="44"/>
      <c r="E29" s="44"/>
      <c r="F29" s="41"/>
      <c r="G29" s="41"/>
      <c r="H29" s="41"/>
      <c r="I29" s="41"/>
      <c r="J29" s="41"/>
      <c r="K29" s="41"/>
      <c r="L29" s="41"/>
    </row>
    <row r="30" spans="2:13" x14ac:dyDescent="0.2">
      <c r="B30" s="4">
        <v>1</v>
      </c>
      <c r="C30" s="8" t="s">
        <v>40</v>
      </c>
      <c r="D30" s="4">
        <v>1</v>
      </c>
      <c r="E30" s="4">
        <f>D30*11</f>
        <v>11</v>
      </c>
      <c r="F30" s="4">
        <f>COUNTIF(Respostas!$DA$2:$DA$28,D30*1)</f>
        <v>0</v>
      </c>
      <c r="G30" s="4">
        <f>COUNTIF(Respostas!$DA$2:$DA$28,D30*2)</f>
        <v>0</v>
      </c>
      <c r="H30" s="4">
        <f>COUNTIF(Respostas!$DA$2:$DA$28,D30*3)</f>
        <v>0</v>
      </c>
      <c r="I30" s="4">
        <f>COUNTIF(Respostas!$DA$2:$DA$28,D30*4)</f>
        <v>3</v>
      </c>
      <c r="J30" s="4">
        <f>COUNTIF(Respostas!$DA$2:$DA$28,D30*5)</f>
        <v>0</v>
      </c>
      <c r="K30" s="4">
        <f t="shared" ref="K30:K36" si="8">F30+G30+H30+I30+J30</f>
        <v>3</v>
      </c>
      <c r="L30" s="19">
        <f t="shared" ref="L30:L36" si="9">IFERROR(((F30*1)+(G30*2)+(H30*3)+(I30*4)+(J30*5))/K30,0)</f>
        <v>4</v>
      </c>
    </row>
    <row r="31" spans="2:13" x14ac:dyDescent="0.2">
      <c r="B31" s="4">
        <v>2</v>
      </c>
      <c r="C31" s="5" t="s">
        <v>39</v>
      </c>
      <c r="D31" s="14">
        <v>101</v>
      </c>
      <c r="E31" s="4">
        <f t="shared" ref="E31:E36" si="10">D31*11</f>
        <v>1111</v>
      </c>
      <c r="F31" s="4">
        <f>COUNTIF(Respostas!$DA$2:$DA$28,D31*1)</f>
        <v>1</v>
      </c>
      <c r="G31" s="4">
        <f>COUNTIF(Respostas!$DA$2:$DA$28,D31*2)</f>
        <v>0</v>
      </c>
      <c r="H31" s="4">
        <f>COUNTIF(Respostas!$DA$2:$DA$28,D31*3)</f>
        <v>0</v>
      </c>
      <c r="I31" s="4">
        <f>COUNTIF(Respostas!$DA$2:$DA$28,D31*4)</f>
        <v>2</v>
      </c>
      <c r="J31" s="4">
        <f>COUNTIF(Respostas!$DA$2:$DA$28,D31*5)</f>
        <v>0</v>
      </c>
      <c r="K31" s="4">
        <f t="shared" si="8"/>
        <v>3</v>
      </c>
      <c r="L31" s="19">
        <f t="shared" si="9"/>
        <v>3</v>
      </c>
    </row>
    <row r="32" spans="2:13" x14ac:dyDescent="0.2">
      <c r="B32" s="4">
        <v>3</v>
      </c>
      <c r="C32" s="5" t="s">
        <v>34</v>
      </c>
      <c r="D32" s="14">
        <v>1001</v>
      </c>
      <c r="E32" s="4">
        <f t="shared" si="10"/>
        <v>11011</v>
      </c>
      <c r="F32" s="4">
        <f>COUNTIF(Respostas!$DA$2:$DA$28,D32*1)</f>
        <v>0</v>
      </c>
      <c r="G32" s="4">
        <f>COUNTIF(Respostas!$DA$2:$DA$28,D32*2)</f>
        <v>0</v>
      </c>
      <c r="H32" s="4">
        <f>COUNTIF(Respostas!$DA$2:$DA$28,D32*3)</f>
        <v>0</v>
      </c>
      <c r="I32" s="4">
        <f>COUNTIF(Respostas!$DA$2:$DA$28,D32*4)</f>
        <v>3</v>
      </c>
      <c r="J32" s="4">
        <f>COUNTIF(Respostas!$DA$2:$DA$28,D32*5)</f>
        <v>1</v>
      </c>
      <c r="K32" s="4">
        <f t="shared" si="8"/>
        <v>4</v>
      </c>
      <c r="L32" s="19">
        <f t="shared" si="9"/>
        <v>4.25</v>
      </c>
    </row>
    <row r="33" spans="2:13" x14ac:dyDescent="0.2">
      <c r="B33" s="4">
        <v>4</v>
      </c>
      <c r="C33" s="5" t="s">
        <v>42</v>
      </c>
      <c r="D33" s="14">
        <v>10001</v>
      </c>
      <c r="E33" s="4">
        <f t="shared" si="10"/>
        <v>110011</v>
      </c>
      <c r="F33" s="4">
        <f>COUNTIF(Respostas!$DA$2:$DA$28,D33*1)</f>
        <v>0</v>
      </c>
      <c r="G33" s="4">
        <f>COUNTIF(Respostas!$DA$2:$DA$28,D33*2)</f>
        <v>0</v>
      </c>
      <c r="H33" s="4">
        <f>COUNTIF(Respostas!$DA$2:$DA$28,D33*3)</f>
        <v>1</v>
      </c>
      <c r="I33" s="4">
        <f>COUNTIF(Respostas!$DA$2:$DA$28,D33*4)</f>
        <v>0</v>
      </c>
      <c r="J33" s="4">
        <f>COUNTIF(Respostas!$DA$2:$DA$28,D33*5)</f>
        <v>2</v>
      </c>
      <c r="K33" s="4">
        <f t="shared" si="8"/>
        <v>3</v>
      </c>
      <c r="L33" s="19">
        <f t="shared" si="9"/>
        <v>4.333333333333333</v>
      </c>
    </row>
    <row r="34" spans="2:13" x14ac:dyDescent="0.2">
      <c r="B34" s="4">
        <v>5</v>
      </c>
      <c r="C34" s="13" t="s">
        <v>28</v>
      </c>
      <c r="D34" s="15">
        <v>100001</v>
      </c>
      <c r="E34" s="4">
        <f t="shared" si="10"/>
        <v>1100011</v>
      </c>
      <c r="F34" s="4">
        <f>COUNTIF(Respostas!$DA$2:$DA$28,D34*1)</f>
        <v>0</v>
      </c>
      <c r="G34" s="4">
        <f>COUNTIF(Respostas!$DA$2:$DA$28,D34*2)</f>
        <v>0</v>
      </c>
      <c r="H34" s="4">
        <f>COUNTIF(Respostas!$DA$2:$DA$28,D34*3)</f>
        <v>0</v>
      </c>
      <c r="I34" s="4">
        <f>COUNTIF(Respostas!$DA$2:$DA$28,D34*4)</f>
        <v>2</v>
      </c>
      <c r="J34" s="4">
        <f>COUNTIF(Respostas!$DA$2:$DA$28,D34*5)</f>
        <v>4</v>
      </c>
      <c r="K34" s="4">
        <f t="shared" si="8"/>
        <v>6</v>
      </c>
      <c r="L34" s="19">
        <f t="shared" si="9"/>
        <v>4.666666666666667</v>
      </c>
    </row>
    <row r="35" spans="2:13" x14ac:dyDescent="0.2">
      <c r="B35" s="4">
        <v>6</v>
      </c>
      <c r="C35" s="5" t="s">
        <v>37</v>
      </c>
      <c r="D35" s="14">
        <v>1000001</v>
      </c>
      <c r="E35" s="4">
        <f t="shared" si="10"/>
        <v>11000011</v>
      </c>
      <c r="F35" s="4">
        <f>COUNTIF(Respostas!$DA$2:$DA$28,D35*1)</f>
        <v>0</v>
      </c>
      <c r="G35" s="4">
        <f>COUNTIF(Respostas!$DA$2:$DA$28,D35*2)</f>
        <v>0</v>
      </c>
      <c r="H35" s="4">
        <f>COUNTIF(Respostas!$DA$2:$DA$28,D35*3)</f>
        <v>3</v>
      </c>
      <c r="I35" s="4">
        <f>COUNTIF(Respostas!$DA$2:$DA$28,D35*4)</f>
        <v>2</v>
      </c>
      <c r="J35" s="4">
        <f>COUNTIF(Respostas!$DA$2:$DA$28,D35*5)</f>
        <v>0</v>
      </c>
      <c r="K35" s="4">
        <f t="shared" si="8"/>
        <v>5</v>
      </c>
      <c r="L35" s="19">
        <f t="shared" si="9"/>
        <v>3.4</v>
      </c>
    </row>
    <row r="36" spans="2:13" x14ac:dyDescent="0.2">
      <c r="B36" s="4">
        <v>7</v>
      </c>
      <c r="C36" s="5" t="s">
        <v>38</v>
      </c>
      <c r="D36" s="14">
        <v>100000001</v>
      </c>
      <c r="E36" s="4">
        <f t="shared" si="10"/>
        <v>1100000011</v>
      </c>
      <c r="F36" s="4">
        <f>COUNTIF(Respostas!$DA$2:$DA$28,D36*1)</f>
        <v>0</v>
      </c>
      <c r="G36" s="4">
        <f>COUNTIF(Respostas!$DA$2:$DA$28,D36*2)</f>
        <v>0</v>
      </c>
      <c r="H36" s="4">
        <f>COUNTIF(Respostas!$DA$2:$DA$28,D36*3)</f>
        <v>0</v>
      </c>
      <c r="I36" s="4">
        <f>COUNTIF(Respostas!$DA$2:$DA$28,D36*4)</f>
        <v>2</v>
      </c>
      <c r="J36" s="4">
        <f>COUNTIF(Respostas!$DA$2:$DA$28,D36*5)</f>
        <v>1</v>
      </c>
      <c r="K36" s="4">
        <f t="shared" si="8"/>
        <v>3</v>
      </c>
      <c r="L36" s="19">
        <f t="shared" si="9"/>
        <v>4.333333333333333</v>
      </c>
    </row>
    <row r="37" spans="2:13" x14ac:dyDescent="0.2">
      <c r="F37" s="10">
        <f>SUM(F30:F36)</f>
        <v>1</v>
      </c>
      <c r="G37" s="10">
        <f t="shared" ref="G37:K37" si="11">SUM(G30:G36)</f>
        <v>0</v>
      </c>
      <c r="H37" s="10">
        <f t="shared" si="11"/>
        <v>4</v>
      </c>
      <c r="I37" s="10">
        <f t="shared" si="11"/>
        <v>14</v>
      </c>
      <c r="J37" s="10">
        <f t="shared" si="11"/>
        <v>8</v>
      </c>
      <c r="K37" s="10">
        <f t="shared" si="11"/>
        <v>27</v>
      </c>
      <c r="L37" s="26">
        <f>AVERAGE(L30:L36)</f>
        <v>3.9976190476190472</v>
      </c>
      <c r="M37" s="18">
        <f>SUM(F37:J37)</f>
        <v>27</v>
      </c>
    </row>
    <row r="39" spans="2:13" x14ac:dyDescent="0.2">
      <c r="B39" s="42" t="s">
        <v>45</v>
      </c>
      <c r="C39" s="43" t="s">
        <v>186</v>
      </c>
      <c r="D39" s="44"/>
      <c r="E39" s="44"/>
      <c r="F39" s="40" t="s">
        <v>33</v>
      </c>
      <c r="G39" s="40" t="s">
        <v>36</v>
      </c>
      <c r="H39" s="40" t="s">
        <v>32</v>
      </c>
      <c r="I39" s="40" t="s">
        <v>31</v>
      </c>
      <c r="J39" s="40" t="s">
        <v>48</v>
      </c>
      <c r="K39" s="40" t="s">
        <v>55</v>
      </c>
      <c r="L39" s="40" t="s">
        <v>56</v>
      </c>
    </row>
    <row r="40" spans="2:13" x14ac:dyDescent="0.2">
      <c r="B40" s="42"/>
      <c r="C40" s="43"/>
      <c r="D40" s="44"/>
      <c r="E40" s="44"/>
      <c r="F40" s="41"/>
      <c r="G40" s="41"/>
      <c r="H40" s="41"/>
      <c r="I40" s="41"/>
      <c r="J40" s="41"/>
      <c r="K40" s="41"/>
      <c r="L40" s="41"/>
    </row>
    <row r="41" spans="2:13" x14ac:dyDescent="0.2">
      <c r="B41" s="4">
        <v>1</v>
      </c>
      <c r="C41" s="8" t="s">
        <v>40</v>
      </c>
      <c r="D41" s="4">
        <v>1</v>
      </c>
      <c r="E41" s="4">
        <f>D41*11</f>
        <v>11</v>
      </c>
      <c r="F41" s="4">
        <f>COUNTIF(Respostas!$DC$2:$DC$28,D41*1)</f>
        <v>0</v>
      </c>
      <c r="G41" s="4">
        <f>COUNTIF(Respostas!$DC$2:$DC$28,D41*2)</f>
        <v>0</v>
      </c>
      <c r="H41" s="4">
        <f>COUNTIF(Respostas!$DC$2:$DC$28,D41*3)</f>
        <v>1</v>
      </c>
      <c r="I41" s="4">
        <f>COUNTIF(Respostas!$DC$2:$DC$28,D41*4)</f>
        <v>1</v>
      </c>
      <c r="J41" s="4">
        <f>COUNTIF(Respostas!$DC$2:$DC$28,D41*5)</f>
        <v>1</v>
      </c>
      <c r="K41" s="4">
        <f t="shared" ref="K41:K47" si="12">F41+G41+H41+I41+J41</f>
        <v>3</v>
      </c>
      <c r="L41" s="19">
        <f t="shared" ref="L41:L47" si="13">IFERROR(((F41*1)+(G41*2)+(H41*3)+(I41*4)+(J41*5))/K41,0)</f>
        <v>4</v>
      </c>
    </row>
    <row r="42" spans="2:13" x14ac:dyDescent="0.2">
      <c r="B42" s="4">
        <v>2</v>
      </c>
      <c r="C42" s="5" t="s">
        <v>39</v>
      </c>
      <c r="D42" s="14">
        <v>101</v>
      </c>
      <c r="E42" s="4">
        <f t="shared" ref="E42:E47" si="14">D42*11</f>
        <v>1111</v>
      </c>
      <c r="F42" s="4">
        <f>COUNTIF(Respostas!$DC$2:$DC$28,D42*1)</f>
        <v>1</v>
      </c>
      <c r="G42" s="4">
        <f>COUNTIF(Respostas!$DC$2:$DC$28,D42*2)</f>
        <v>0</v>
      </c>
      <c r="H42" s="4">
        <f>COUNTIF(Respostas!$DC$2:$DC$28,D42*3)</f>
        <v>1</v>
      </c>
      <c r="I42" s="4">
        <f>COUNTIF(Respostas!$DC$2:$DC$28,D42*4)</f>
        <v>0</v>
      </c>
      <c r="J42" s="4">
        <f>COUNTIF(Respostas!$DC$2:$DC$28,D42*5)</f>
        <v>1</v>
      </c>
      <c r="K42" s="4">
        <f t="shared" si="12"/>
        <v>3</v>
      </c>
      <c r="L42" s="19">
        <f t="shared" si="13"/>
        <v>3</v>
      </c>
    </row>
    <row r="43" spans="2:13" x14ac:dyDescent="0.2">
      <c r="B43" s="4">
        <v>3</v>
      </c>
      <c r="C43" s="5" t="s">
        <v>34</v>
      </c>
      <c r="D43" s="14">
        <v>1001</v>
      </c>
      <c r="E43" s="4">
        <f t="shared" si="14"/>
        <v>11011</v>
      </c>
      <c r="F43" s="4">
        <f>COUNTIF(Respostas!$DC$2:$DC$28,D43*1)</f>
        <v>0</v>
      </c>
      <c r="G43" s="4">
        <f>COUNTIF(Respostas!$DC$2:$DC$28,D43*2)</f>
        <v>0</v>
      </c>
      <c r="H43" s="4">
        <f>COUNTIF(Respostas!$DC$2:$DC$28,D43*3)</f>
        <v>0</v>
      </c>
      <c r="I43" s="4">
        <f>COUNTIF(Respostas!$DC$2:$DC$28,D43*4)</f>
        <v>1</v>
      </c>
      <c r="J43" s="4">
        <f>COUNTIF(Respostas!$DC$2:$DC$28,D43*5)</f>
        <v>3</v>
      </c>
      <c r="K43" s="4">
        <f t="shared" si="12"/>
        <v>4</v>
      </c>
      <c r="L43" s="19">
        <f t="shared" si="13"/>
        <v>4.75</v>
      </c>
    </row>
    <row r="44" spans="2:13" x14ac:dyDescent="0.2">
      <c r="B44" s="4">
        <v>4</v>
      </c>
      <c r="C44" s="5" t="s">
        <v>42</v>
      </c>
      <c r="D44" s="14">
        <v>10001</v>
      </c>
      <c r="E44" s="4">
        <f t="shared" si="14"/>
        <v>110011</v>
      </c>
      <c r="F44" s="4">
        <f>COUNTIF(Respostas!$DC$2:$DC$28,D44*1)</f>
        <v>0</v>
      </c>
      <c r="G44" s="4">
        <f>COUNTIF(Respostas!$DC$2:$DC$28,D44*2)</f>
        <v>0</v>
      </c>
      <c r="H44" s="4">
        <f>COUNTIF(Respostas!$DC$2:$DC$28,D44*3)</f>
        <v>1</v>
      </c>
      <c r="I44" s="4">
        <f>COUNTIF(Respostas!$DC$2:$DC$28,D44*4)</f>
        <v>1</v>
      </c>
      <c r="J44" s="4">
        <f>COUNTIF(Respostas!$DC$2:$DC$28,D44*5)</f>
        <v>1</v>
      </c>
      <c r="K44" s="4">
        <f t="shared" si="12"/>
        <v>3</v>
      </c>
      <c r="L44" s="19">
        <f t="shared" si="13"/>
        <v>4</v>
      </c>
    </row>
    <row r="45" spans="2:13" x14ac:dyDescent="0.2">
      <c r="B45" s="4">
        <v>5</v>
      </c>
      <c r="C45" s="13" t="s">
        <v>28</v>
      </c>
      <c r="D45" s="15">
        <v>100001</v>
      </c>
      <c r="E45" s="4">
        <f t="shared" si="14"/>
        <v>1100011</v>
      </c>
      <c r="F45" s="4">
        <f>COUNTIF(Respostas!$DC$2:$DC$28,D45*1)</f>
        <v>0</v>
      </c>
      <c r="G45" s="4">
        <f>COUNTIF(Respostas!$DC$2:$DC$28,D45*2)</f>
        <v>0</v>
      </c>
      <c r="H45" s="4">
        <f>COUNTIF(Respostas!$DC$2:$DC$28,D45*3)</f>
        <v>0</v>
      </c>
      <c r="I45" s="4">
        <f>COUNTIF(Respostas!$DC$2:$DC$28,D45*4)</f>
        <v>3</v>
      </c>
      <c r="J45" s="4">
        <f>COUNTIF(Respostas!$DC$2:$DC$28,D45*5)</f>
        <v>3</v>
      </c>
      <c r="K45" s="4">
        <f t="shared" si="12"/>
        <v>6</v>
      </c>
      <c r="L45" s="19">
        <f t="shared" si="13"/>
        <v>4.5</v>
      </c>
    </row>
    <row r="46" spans="2:13" x14ac:dyDescent="0.2">
      <c r="B46" s="4">
        <v>6</v>
      </c>
      <c r="C46" s="5" t="s">
        <v>37</v>
      </c>
      <c r="D46" s="14">
        <v>1000001</v>
      </c>
      <c r="E46" s="4">
        <f t="shared" si="14"/>
        <v>11000011</v>
      </c>
      <c r="F46" s="4">
        <f>COUNTIF(Respostas!$DC$2:$DC$28,D46*1)</f>
        <v>0</v>
      </c>
      <c r="G46" s="4">
        <f>COUNTIF(Respostas!$DC$2:$DC$28,D46*2)</f>
        <v>2</v>
      </c>
      <c r="H46" s="4">
        <f>COUNTIF(Respostas!$DC$2:$DC$28,D46*3)</f>
        <v>2</v>
      </c>
      <c r="I46" s="4">
        <f>COUNTIF(Respostas!$DC$2:$DC$28,D46*4)</f>
        <v>1</v>
      </c>
      <c r="J46" s="4">
        <f>COUNTIF(Respostas!$DC$2:$DC$28,D46*5)</f>
        <v>0</v>
      </c>
      <c r="K46" s="4">
        <f t="shared" si="12"/>
        <v>5</v>
      </c>
      <c r="L46" s="19">
        <f t="shared" si="13"/>
        <v>2.8</v>
      </c>
    </row>
    <row r="47" spans="2:13" x14ac:dyDescent="0.2">
      <c r="B47" s="4">
        <v>7</v>
      </c>
      <c r="C47" s="5" t="s">
        <v>38</v>
      </c>
      <c r="D47" s="14">
        <v>100000001</v>
      </c>
      <c r="E47" s="4">
        <f t="shared" si="14"/>
        <v>1100000011</v>
      </c>
      <c r="F47" s="4">
        <f>COUNTIF(Respostas!$DC$2:$DC$28,D47*1)</f>
        <v>0</v>
      </c>
      <c r="G47" s="4">
        <f>COUNTIF(Respostas!$DC$2:$DC$28,D47*2)</f>
        <v>0</v>
      </c>
      <c r="H47" s="4">
        <f>COUNTIF(Respostas!$DC$2:$DC$28,D47*3)</f>
        <v>0</v>
      </c>
      <c r="I47" s="4">
        <f>COUNTIF(Respostas!$DC$2:$DC$28,D47*4)</f>
        <v>2</v>
      </c>
      <c r="J47" s="4">
        <f>COUNTIF(Respostas!$DC$2:$DC$28,D47*5)</f>
        <v>1</v>
      </c>
      <c r="K47" s="4">
        <f t="shared" si="12"/>
        <v>3</v>
      </c>
      <c r="L47" s="19">
        <f t="shared" si="13"/>
        <v>4.333333333333333</v>
      </c>
    </row>
    <row r="48" spans="2:13" x14ac:dyDescent="0.2">
      <c r="F48" s="10">
        <f>SUM(F41:F47)</f>
        <v>1</v>
      </c>
      <c r="G48" s="10">
        <f t="shared" ref="G48:K48" si="15">SUM(G41:G47)</f>
        <v>2</v>
      </c>
      <c r="H48" s="10">
        <f t="shared" si="15"/>
        <v>5</v>
      </c>
      <c r="I48" s="10">
        <f t="shared" si="15"/>
        <v>9</v>
      </c>
      <c r="J48" s="10">
        <f t="shared" si="15"/>
        <v>10</v>
      </c>
      <c r="K48" s="10">
        <f t="shared" si="15"/>
        <v>27</v>
      </c>
      <c r="L48" s="26">
        <f>AVERAGE(L41:L47)</f>
        <v>3.9119047619047618</v>
      </c>
      <c r="M48" s="18">
        <f>SUM(F48:J48)</f>
        <v>27</v>
      </c>
    </row>
    <row r="50" spans="2:13" x14ac:dyDescent="0.2">
      <c r="B50" s="42" t="s">
        <v>45</v>
      </c>
      <c r="C50" s="43" t="s">
        <v>187</v>
      </c>
      <c r="D50" s="44"/>
      <c r="E50" s="44"/>
      <c r="F50" s="40" t="s">
        <v>33</v>
      </c>
      <c r="G50" s="40" t="s">
        <v>36</v>
      </c>
      <c r="H50" s="40" t="s">
        <v>32</v>
      </c>
      <c r="I50" s="40" t="s">
        <v>31</v>
      </c>
      <c r="J50" s="40" t="s">
        <v>48</v>
      </c>
      <c r="K50" s="40" t="s">
        <v>55</v>
      </c>
      <c r="L50" s="40" t="s">
        <v>56</v>
      </c>
    </row>
    <row r="51" spans="2:13" x14ac:dyDescent="0.2">
      <c r="B51" s="42"/>
      <c r="C51" s="43"/>
      <c r="D51" s="44"/>
      <c r="E51" s="44"/>
      <c r="F51" s="41"/>
      <c r="G51" s="41"/>
      <c r="H51" s="41"/>
      <c r="I51" s="41"/>
      <c r="J51" s="41"/>
      <c r="K51" s="41"/>
      <c r="L51" s="41"/>
    </row>
    <row r="52" spans="2:13" x14ac:dyDescent="0.2">
      <c r="B52" s="4">
        <v>1</v>
      </c>
      <c r="C52" s="8" t="s">
        <v>40</v>
      </c>
      <c r="D52" s="4">
        <v>1</v>
      </c>
      <c r="E52" s="4">
        <f>D52*11</f>
        <v>11</v>
      </c>
      <c r="F52" s="4">
        <f>COUNTIF(Respostas!$DE$2:$DE$28,D52*1)</f>
        <v>0</v>
      </c>
      <c r="G52" s="4">
        <f>COUNTIF(Respostas!$DE$2:$DE$28,D52*2)</f>
        <v>0</v>
      </c>
      <c r="H52" s="4">
        <f>COUNTIF(Respostas!$DE$2:$DE$28,D52*3)</f>
        <v>0</v>
      </c>
      <c r="I52" s="4">
        <f>COUNTIF(Respostas!$DE$2:$DE$28,D52*4)</f>
        <v>1</v>
      </c>
      <c r="J52" s="4">
        <f>COUNTIF(Respostas!$DE$2:$DE$28,D52*5)</f>
        <v>2</v>
      </c>
      <c r="K52" s="4">
        <f t="shared" ref="K52:K58" si="16">F52+G52+H52+I52+J52</f>
        <v>3</v>
      </c>
      <c r="L52" s="19">
        <f t="shared" ref="L52:L58" si="17">IFERROR(((F52*1)+(G52*2)+(H52*3)+(I52*4)+(J52*5))/K52,0)</f>
        <v>4.666666666666667</v>
      </c>
    </row>
    <row r="53" spans="2:13" x14ac:dyDescent="0.2">
      <c r="B53" s="4">
        <v>2</v>
      </c>
      <c r="C53" s="5" t="s">
        <v>39</v>
      </c>
      <c r="D53" s="14">
        <v>101</v>
      </c>
      <c r="E53" s="4">
        <f t="shared" ref="E53:E58" si="18">D53*11</f>
        <v>1111</v>
      </c>
      <c r="F53" s="4">
        <f>COUNTIF(Respostas!$DE$2:$DE$28,D53*1)</f>
        <v>1</v>
      </c>
      <c r="G53" s="4">
        <f>COUNTIF(Respostas!$DE$2:$DE$28,D53*2)</f>
        <v>0</v>
      </c>
      <c r="H53" s="4">
        <f>COUNTIF(Respostas!$DE$2:$DE$28,D53*3)</f>
        <v>0</v>
      </c>
      <c r="I53" s="4">
        <f>COUNTIF(Respostas!$DE$2:$DE$28,D53*4)</f>
        <v>0</v>
      </c>
      <c r="J53" s="4">
        <f>COUNTIF(Respostas!$DE$2:$DE$28,D53*5)</f>
        <v>2</v>
      </c>
      <c r="K53" s="4">
        <f t="shared" si="16"/>
        <v>3</v>
      </c>
      <c r="L53" s="19">
        <f t="shared" si="17"/>
        <v>3.6666666666666665</v>
      </c>
    </row>
    <row r="54" spans="2:13" x14ac:dyDescent="0.2">
      <c r="B54" s="4">
        <v>3</v>
      </c>
      <c r="C54" s="5" t="s">
        <v>34</v>
      </c>
      <c r="D54" s="14">
        <v>1001</v>
      </c>
      <c r="E54" s="4">
        <f t="shared" si="18"/>
        <v>11011</v>
      </c>
      <c r="F54" s="4">
        <f>COUNTIF(Respostas!$DE$2:$DE$28,D54*1)</f>
        <v>0</v>
      </c>
      <c r="G54" s="4">
        <f>COUNTIF(Respostas!$DE$2:$DE$28,D54*2)</f>
        <v>0</v>
      </c>
      <c r="H54" s="4">
        <f>COUNTIF(Respostas!$DE$2:$DE$28,D54*3)</f>
        <v>0</v>
      </c>
      <c r="I54" s="4">
        <f>COUNTIF(Respostas!$DE$2:$DE$28,D54*4)</f>
        <v>1</v>
      </c>
      <c r="J54" s="4">
        <f>COUNTIF(Respostas!$DE$2:$DE$28,D54*5)</f>
        <v>3</v>
      </c>
      <c r="K54" s="4">
        <f t="shared" si="16"/>
        <v>4</v>
      </c>
      <c r="L54" s="19">
        <f t="shared" si="17"/>
        <v>4.75</v>
      </c>
    </row>
    <row r="55" spans="2:13" x14ac:dyDescent="0.2">
      <c r="B55" s="4">
        <v>4</v>
      </c>
      <c r="C55" s="5" t="s">
        <v>42</v>
      </c>
      <c r="D55" s="14">
        <v>10001</v>
      </c>
      <c r="E55" s="4">
        <f t="shared" si="18"/>
        <v>110011</v>
      </c>
      <c r="F55" s="4">
        <f>COUNTIF(Respostas!$DE$2:$DE$28,D55*1)</f>
        <v>0</v>
      </c>
      <c r="G55" s="4">
        <f>COUNTIF(Respostas!$DE$2:$DE$28,D55*2)</f>
        <v>0</v>
      </c>
      <c r="H55" s="4">
        <f>COUNTIF(Respostas!$DE$2:$DE$28,D55*3)</f>
        <v>0</v>
      </c>
      <c r="I55" s="4">
        <f>COUNTIF(Respostas!$DE$2:$DE$28,D55*4)</f>
        <v>1</v>
      </c>
      <c r="J55" s="4">
        <f>COUNTIF(Respostas!$DE$2:$DE$28,D55*5)</f>
        <v>2</v>
      </c>
      <c r="K55" s="4">
        <f t="shared" si="16"/>
        <v>3</v>
      </c>
      <c r="L55" s="19">
        <f t="shared" si="17"/>
        <v>4.666666666666667</v>
      </c>
    </row>
    <row r="56" spans="2:13" x14ac:dyDescent="0.2">
      <c r="B56" s="4">
        <v>5</v>
      </c>
      <c r="C56" s="13" t="s">
        <v>28</v>
      </c>
      <c r="D56" s="15">
        <v>100001</v>
      </c>
      <c r="E56" s="4">
        <f t="shared" si="18"/>
        <v>1100011</v>
      </c>
      <c r="F56" s="4">
        <f>COUNTIF(Respostas!$DE$2:$DE$28,D56*1)</f>
        <v>0</v>
      </c>
      <c r="G56" s="4">
        <f>COUNTIF(Respostas!$DE$2:$DE$28,D56*2)</f>
        <v>0</v>
      </c>
      <c r="H56" s="4">
        <f>COUNTIF(Respostas!$DE$2:$DE$28,D56*3)</f>
        <v>1</v>
      </c>
      <c r="I56" s="4">
        <f>COUNTIF(Respostas!$DE$2:$DE$28,D56*4)</f>
        <v>1</v>
      </c>
      <c r="J56" s="4">
        <f>COUNTIF(Respostas!$DE$2:$DE$28,D56*5)</f>
        <v>4</v>
      </c>
      <c r="K56" s="4">
        <f t="shared" si="16"/>
        <v>6</v>
      </c>
      <c r="L56" s="19">
        <f t="shared" si="17"/>
        <v>4.5</v>
      </c>
    </row>
    <row r="57" spans="2:13" x14ac:dyDescent="0.2">
      <c r="B57" s="4">
        <v>6</v>
      </c>
      <c r="C57" s="5" t="s">
        <v>37</v>
      </c>
      <c r="D57" s="14">
        <v>1000001</v>
      </c>
      <c r="E57" s="4">
        <f t="shared" si="18"/>
        <v>11000011</v>
      </c>
      <c r="F57" s="4">
        <f>COUNTIF(Respostas!$DE$2:$DE$28,D57*1)</f>
        <v>0</v>
      </c>
      <c r="G57" s="4">
        <f>COUNTIF(Respostas!$DE$2:$DE$28,D57*2)</f>
        <v>0</v>
      </c>
      <c r="H57" s="4">
        <f>COUNTIF(Respostas!$DE$2:$DE$28,D57*3)</f>
        <v>0</v>
      </c>
      <c r="I57" s="4">
        <f>COUNTIF(Respostas!$DE$2:$DE$28,D57*4)</f>
        <v>2</v>
      </c>
      <c r="J57" s="4">
        <f>COUNTIF(Respostas!$DE$2:$DE$28,D57*5)</f>
        <v>3</v>
      </c>
      <c r="K57" s="4">
        <f t="shared" si="16"/>
        <v>5</v>
      </c>
      <c r="L57" s="19">
        <f t="shared" si="17"/>
        <v>4.5999999999999996</v>
      </c>
    </row>
    <row r="58" spans="2:13" x14ac:dyDescent="0.2">
      <c r="B58" s="4">
        <v>7</v>
      </c>
      <c r="C58" s="5" t="s">
        <v>38</v>
      </c>
      <c r="D58" s="14">
        <v>100000001</v>
      </c>
      <c r="E58" s="4">
        <f t="shared" si="18"/>
        <v>1100000011</v>
      </c>
      <c r="F58" s="4">
        <f>COUNTIF(Respostas!$DE$2:$DE$28,D58*1)</f>
        <v>0</v>
      </c>
      <c r="G58" s="4">
        <f>COUNTIF(Respostas!$DE$2:$DE$28,D58*2)</f>
        <v>1</v>
      </c>
      <c r="H58" s="4">
        <f>COUNTIF(Respostas!$DE$2:$DE$28,D58*3)</f>
        <v>0</v>
      </c>
      <c r="I58" s="4">
        <f>COUNTIF(Respostas!$DE$2:$DE$28,D58*4)</f>
        <v>1</v>
      </c>
      <c r="J58" s="4">
        <f>COUNTIF(Respostas!$DE$2:$DE$28,D58*5)</f>
        <v>1</v>
      </c>
      <c r="K58" s="4">
        <f t="shared" si="16"/>
        <v>3</v>
      </c>
      <c r="L58" s="19">
        <f t="shared" si="17"/>
        <v>3.6666666666666665</v>
      </c>
    </row>
    <row r="59" spans="2:13" x14ac:dyDescent="0.2">
      <c r="F59" s="10">
        <f>SUM(F52:F58)</f>
        <v>1</v>
      </c>
      <c r="G59" s="10">
        <f t="shared" ref="G59:K59" si="19">SUM(G52:G58)</f>
        <v>1</v>
      </c>
      <c r="H59" s="10">
        <f t="shared" si="19"/>
        <v>1</v>
      </c>
      <c r="I59" s="10">
        <f t="shared" si="19"/>
        <v>7</v>
      </c>
      <c r="J59" s="10">
        <f t="shared" si="19"/>
        <v>17</v>
      </c>
      <c r="K59" s="10">
        <f t="shared" si="19"/>
        <v>27</v>
      </c>
      <c r="L59" s="26">
        <f>AVERAGE(L52:L58)</f>
        <v>4.35952380952381</v>
      </c>
      <c r="M59" s="18">
        <f>SUM(F59:J59)</f>
        <v>27</v>
      </c>
    </row>
    <row r="61" spans="2:13" x14ac:dyDescent="0.2">
      <c r="B61" s="42" t="s">
        <v>45</v>
      </c>
      <c r="C61" s="43" t="s">
        <v>188</v>
      </c>
      <c r="D61" s="44"/>
      <c r="E61" s="44"/>
      <c r="F61" s="40" t="s">
        <v>33</v>
      </c>
      <c r="G61" s="40" t="s">
        <v>36</v>
      </c>
      <c r="H61" s="40" t="s">
        <v>32</v>
      </c>
      <c r="I61" s="40" t="s">
        <v>31</v>
      </c>
      <c r="J61" s="40" t="s">
        <v>48</v>
      </c>
      <c r="K61" s="40" t="s">
        <v>55</v>
      </c>
      <c r="L61" s="40" t="s">
        <v>56</v>
      </c>
    </row>
    <row r="62" spans="2:13" x14ac:dyDescent="0.2">
      <c r="B62" s="42"/>
      <c r="C62" s="43"/>
      <c r="D62" s="44"/>
      <c r="E62" s="44"/>
      <c r="F62" s="41"/>
      <c r="G62" s="41"/>
      <c r="H62" s="41"/>
      <c r="I62" s="41"/>
      <c r="J62" s="41"/>
      <c r="K62" s="41"/>
      <c r="L62" s="41"/>
    </row>
    <row r="63" spans="2:13" x14ac:dyDescent="0.2">
      <c r="B63" s="4">
        <v>1</v>
      </c>
      <c r="C63" s="8" t="s">
        <v>40</v>
      </c>
      <c r="D63" s="4">
        <v>1</v>
      </c>
      <c r="E63" s="4">
        <f>D63*11</f>
        <v>11</v>
      </c>
      <c r="F63" s="4">
        <f>COUNTIF(Respostas!$DG$2:$DG$28,D63*1)</f>
        <v>0</v>
      </c>
      <c r="G63" s="4">
        <f>COUNTIF(Respostas!$DG$2:$DG$28,D63*2)</f>
        <v>0</v>
      </c>
      <c r="H63" s="4">
        <f>COUNTIF(Respostas!$DG$2:$DG$28,D63*3)</f>
        <v>0</v>
      </c>
      <c r="I63" s="4">
        <f>COUNTIF(Respostas!$DG$2:$DG$28,D63*4)</f>
        <v>2</v>
      </c>
      <c r="J63" s="4">
        <f>COUNTIF(Respostas!$DG$2:$DG$28,D63*5)</f>
        <v>1</v>
      </c>
      <c r="K63" s="4">
        <f t="shared" ref="K63:K69" si="20">F63+G63+H63+I63+J63</f>
        <v>3</v>
      </c>
      <c r="L63" s="19">
        <f t="shared" ref="L63:L69" si="21">IFERROR(((F63*1)+(G63*2)+(H63*3)+(I63*4)+(J63*5))/K63,0)</f>
        <v>4.333333333333333</v>
      </c>
    </row>
    <row r="64" spans="2:13" x14ac:dyDescent="0.2">
      <c r="B64" s="4">
        <v>2</v>
      </c>
      <c r="C64" s="5" t="s">
        <v>39</v>
      </c>
      <c r="D64" s="14">
        <v>101</v>
      </c>
      <c r="E64" s="4">
        <f t="shared" ref="E64:E69" si="22">D64*11</f>
        <v>1111</v>
      </c>
      <c r="F64" s="4">
        <f>COUNTIF(Respostas!$DG$2:$DG$28,D64*1)</f>
        <v>0</v>
      </c>
      <c r="G64" s="4">
        <f>COUNTIF(Respostas!$DG$2:$DG$28,D64*2)</f>
        <v>1</v>
      </c>
      <c r="H64" s="4">
        <f>COUNTIF(Respostas!$DG$2:$DG$28,D64*3)</f>
        <v>0</v>
      </c>
      <c r="I64" s="4">
        <f>COUNTIF(Respostas!$DG$2:$DG$28,D64*4)</f>
        <v>1</v>
      </c>
      <c r="J64" s="4">
        <f>COUNTIF(Respostas!$DG$2:$DG$28,D64*5)</f>
        <v>1</v>
      </c>
      <c r="K64" s="4">
        <f t="shared" si="20"/>
        <v>3</v>
      </c>
      <c r="L64" s="19">
        <f t="shared" si="21"/>
        <v>3.6666666666666665</v>
      </c>
    </row>
    <row r="65" spans="2:13" x14ac:dyDescent="0.2">
      <c r="B65" s="4">
        <v>3</v>
      </c>
      <c r="C65" s="5" t="s">
        <v>34</v>
      </c>
      <c r="D65" s="14">
        <v>1001</v>
      </c>
      <c r="E65" s="4">
        <f t="shared" si="22"/>
        <v>11011</v>
      </c>
      <c r="F65" s="4">
        <f>COUNTIF(Respostas!$DG$2:$DG$28,D65*1)</f>
        <v>0</v>
      </c>
      <c r="G65" s="4">
        <f>COUNTIF(Respostas!$DG$2:$DG$28,D65*2)</f>
        <v>0</v>
      </c>
      <c r="H65" s="4">
        <f>COUNTIF(Respostas!$DG$2:$DG$28,D65*3)</f>
        <v>1</v>
      </c>
      <c r="I65" s="4">
        <f>COUNTIF(Respostas!$DG$2:$DG$28,D65*4)</f>
        <v>1</v>
      </c>
      <c r="J65" s="4">
        <f>COUNTIF(Respostas!$DG$2:$DG$28,D65*5)</f>
        <v>2</v>
      </c>
      <c r="K65" s="4">
        <f t="shared" si="20"/>
        <v>4</v>
      </c>
      <c r="L65" s="19">
        <f t="shared" si="21"/>
        <v>4.25</v>
      </c>
    </row>
    <row r="66" spans="2:13" x14ac:dyDescent="0.2">
      <c r="B66" s="4">
        <v>4</v>
      </c>
      <c r="C66" s="5" t="s">
        <v>42</v>
      </c>
      <c r="D66" s="14">
        <v>10001</v>
      </c>
      <c r="E66" s="4">
        <f t="shared" si="22"/>
        <v>110011</v>
      </c>
      <c r="F66" s="4">
        <f>COUNTIF(Respostas!$DG$2:$DG$28,D66*1)</f>
        <v>0</v>
      </c>
      <c r="G66" s="4">
        <f>COUNTIF(Respostas!$DG$2:$DG$28,D66*2)</f>
        <v>0</v>
      </c>
      <c r="H66" s="4">
        <f>COUNTIF(Respostas!$DG$2:$DG$28,D66*3)</f>
        <v>1</v>
      </c>
      <c r="I66" s="4">
        <f>COUNTIF(Respostas!$DG$2:$DG$28,D66*4)</f>
        <v>1</v>
      </c>
      <c r="J66" s="4">
        <f>COUNTIF(Respostas!$DG$2:$DG$28,D66*5)</f>
        <v>1</v>
      </c>
      <c r="K66" s="4">
        <f t="shared" si="20"/>
        <v>3</v>
      </c>
      <c r="L66" s="19">
        <f t="shared" si="21"/>
        <v>4</v>
      </c>
    </row>
    <row r="67" spans="2:13" x14ac:dyDescent="0.2">
      <c r="B67" s="4">
        <v>5</v>
      </c>
      <c r="C67" s="13" t="s">
        <v>28</v>
      </c>
      <c r="D67" s="15">
        <v>100001</v>
      </c>
      <c r="E67" s="4">
        <f t="shared" si="22"/>
        <v>1100011</v>
      </c>
      <c r="F67" s="4">
        <f>COUNTIF(Respostas!$DG$2:$DG$28,D67*1)</f>
        <v>0</v>
      </c>
      <c r="G67" s="4">
        <f>COUNTIF(Respostas!$DG$2:$DG$28,D67*2)</f>
        <v>0</v>
      </c>
      <c r="H67" s="4">
        <f>COUNTIF(Respostas!$DG$2:$DG$28,D67*3)</f>
        <v>1</v>
      </c>
      <c r="I67" s="4">
        <f>COUNTIF(Respostas!$DG$2:$DG$28,D67*4)</f>
        <v>2</v>
      </c>
      <c r="J67" s="4">
        <f>COUNTIF(Respostas!$DG$2:$DG$28,D67*5)</f>
        <v>3</v>
      </c>
      <c r="K67" s="4">
        <f t="shared" si="20"/>
        <v>6</v>
      </c>
      <c r="L67" s="19">
        <f t="shared" si="21"/>
        <v>4.333333333333333</v>
      </c>
    </row>
    <row r="68" spans="2:13" x14ac:dyDescent="0.2">
      <c r="B68" s="4">
        <v>6</v>
      </c>
      <c r="C68" s="5" t="s">
        <v>37</v>
      </c>
      <c r="D68" s="14">
        <v>1000001</v>
      </c>
      <c r="E68" s="4">
        <f t="shared" si="22"/>
        <v>11000011</v>
      </c>
      <c r="F68" s="4">
        <f>COUNTIF(Respostas!$DG$2:$DG$28,D68*1)</f>
        <v>0</v>
      </c>
      <c r="G68" s="4">
        <f>COUNTIF(Respostas!$DG$2:$DG$28,D68*2)</f>
        <v>0</v>
      </c>
      <c r="H68" s="4">
        <f>COUNTIF(Respostas!$DG$2:$DG$28,D68*3)</f>
        <v>1</v>
      </c>
      <c r="I68" s="4">
        <f>COUNTIF(Respostas!$DG$2:$DG$28,D68*4)</f>
        <v>3</v>
      </c>
      <c r="J68" s="4">
        <f>COUNTIF(Respostas!$DG$2:$DG$28,D68*5)</f>
        <v>1</v>
      </c>
      <c r="K68" s="4">
        <f t="shared" si="20"/>
        <v>5</v>
      </c>
      <c r="L68" s="19">
        <f t="shared" si="21"/>
        <v>4</v>
      </c>
    </row>
    <row r="69" spans="2:13" x14ac:dyDescent="0.2">
      <c r="B69" s="4">
        <v>7</v>
      </c>
      <c r="C69" s="5" t="s">
        <v>38</v>
      </c>
      <c r="D69" s="14">
        <v>100000001</v>
      </c>
      <c r="E69" s="4">
        <f t="shared" si="22"/>
        <v>1100000011</v>
      </c>
      <c r="F69" s="4">
        <f>COUNTIF(Respostas!$DG$2:$DG$28,D69*1)</f>
        <v>0</v>
      </c>
      <c r="G69" s="4">
        <f>COUNTIF(Respostas!$DG$2:$DG$28,D69*2)</f>
        <v>0</v>
      </c>
      <c r="H69" s="4">
        <f>COUNTIF(Respostas!$DG$2:$DG$28,D69*3)</f>
        <v>0</v>
      </c>
      <c r="I69" s="4">
        <f>COUNTIF(Respostas!$DG$2:$DG$28,D69*4)</f>
        <v>2</v>
      </c>
      <c r="J69" s="4">
        <f>COUNTIF(Respostas!$DG$2:$DG$28,D69*5)</f>
        <v>1</v>
      </c>
      <c r="K69" s="4">
        <f t="shared" si="20"/>
        <v>3</v>
      </c>
      <c r="L69" s="19">
        <f t="shared" si="21"/>
        <v>4.333333333333333</v>
      </c>
    </row>
    <row r="70" spans="2:13" x14ac:dyDescent="0.2">
      <c r="F70" s="10">
        <f>SUM(F63:F69)</f>
        <v>0</v>
      </c>
      <c r="G70" s="10">
        <f t="shared" ref="G70:K70" si="23">SUM(G63:G69)</f>
        <v>1</v>
      </c>
      <c r="H70" s="10">
        <f t="shared" si="23"/>
        <v>4</v>
      </c>
      <c r="I70" s="10">
        <f t="shared" si="23"/>
        <v>12</v>
      </c>
      <c r="J70" s="10">
        <f t="shared" si="23"/>
        <v>10</v>
      </c>
      <c r="K70" s="10">
        <f t="shared" si="23"/>
        <v>27</v>
      </c>
      <c r="L70" s="26">
        <f>AVERAGE(L63:L69)</f>
        <v>4.1309523809523805</v>
      </c>
      <c r="M70" s="18">
        <f>SUM(F70:J70)</f>
        <v>27</v>
      </c>
    </row>
    <row r="72" spans="2:13" x14ac:dyDescent="0.2">
      <c r="B72" s="42" t="s">
        <v>45</v>
      </c>
      <c r="C72" s="43" t="s">
        <v>189</v>
      </c>
      <c r="D72" s="44"/>
      <c r="E72" s="44"/>
      <c r="F72" s="40" t="s">
        <v>33</v>
      </c>
      <c r="G72" s="40" t="s">
        <v>36</v>
      </c>
      <c r="H72" s="40" t="s">
        <v>32</v>
      </c>
      <c r="I72" s="40" t="s">
        <v>31</v>
      </c>
      <c r="J72" s="40" t="s">
        <v>48</v>
      </c>
      <c r="K72" s="40" t="s">
        <v>55</v>
      </c>
      <c r="L72" s="40" t="s">
        <v>56</v>
      </c>
    </row>
    <row r="73" spans="2:13" x14ac:dyDescent="0.2">
      <c r="B73" s="42"/>
      <c r="C73" s="43"/>
      <c r="D73" s="44"/>
      <c r="E73" s="44"/>
      <c r="F73" s="41"/>
      <c r="G73" s="41"/>
      <c r="H73" s="41"/>
      <c r="I73" s="41"/>
      <c r="J73" s="41"/>
      <c r="K73" s="41"/>
      <c r="L73" s="41"/>
    </row>
    <row r="74" spans="2:13" x14ac:dyDescent="0.2">
      <c r="B74" s="4">
        <v>1</v>
      </c>
      <c r="C74" s="8" t="s">
        <v>40</v>
      </c>
      <c r="D74" s="4">
        <v>1</v>
      </c>
      <c r="E74" s="4">
        <f>D74*11</f>
        <v>11</v>
      </c>
      <c r="F74" s="4">
        <f>COUNTIF(Respostas!$DI$2:$DI$28,D74*1)</f>
        <v>0</v>
      </c>
      <c r="G74" s="4">
        <f>COUNTIF(Respostas!$DI$2:$DI$28,D74*2)</f>
        <v>0</v>
      </c>
      <c r="H74" s="4">
        <f>COUNTIF(Respostas!$DI$2:$DI$28,D74*3)</f>
        <v>0</v>
      </c>
      <c r="I74" s="4">
        <f>COUNTIF(Respostas!$DI$2:$DI$28,D74*4)</f>
        <v>2</v>
      </c>
      <c r="J74" s="4">
        <f>COUNTIF(Respostas!$DI$2:$DI$28,D74*5)</f>
        <v>1</v>
      </c>
      <c r="K74" s="4">
        <f t="shared" ref="K74:K80" si="24">F74+G74+H74+I74+J74</f>
        <v>3</v>
      </c>
      <c r="L74" s="19">
        <f t="shared" ref="L74:L80" si="25">IFERROR(((F74*1)+(G74*2)+(H74*3)+(I74*4)+(J74*5))/K74,0)</f>
        <v>4.333333333333333</v>
      </c>
    </row>
    <row r="75" spans="2:13" x14ac:dyDescent="0.2">
      <c r="B75" s="4">
        <v>2</v>
      </c>
      <c r="C75" s="5" t="s">
        <v>39</v>
      </c>
      <c r="D75" s="14">
        <v>101</v>
      </c>
      <c r="E75" s="4">
        <f t="shared" ref="E75:E80" si="26">D75*11</f>
        <v>1111</v>
      </c>
      <c r="F75" s="4">
        <f>COUNTIF(Respostas!$DI$2:$DI$28,D75*1)</f>
        <v>0</v>
      </c>
      <c r="G75" s="4">
        <f>COUNTIF(Respostas!$DI$2:$DI$28,D75*2)</f>
        <v>0</v>
      </c>
      <c r="H75" s="4">
        <f>COUNTIF(Respostas!$DI$2:$DI$28,D75*3)</f>
        <v>1</v>
      </c>
      <c r="I75" s="4">
        <f>COUNTIF(Respostas!$DI$2:$DI$28,D75*4)</f>
        <v>2</v>
      </c>
      <c r="J75" s="4">
        <f>COUNTIF(Respostas!$DI$2:$DI$28,D75*5)</f>
        <v>0</v>
      </c>
      <c r="K75" s="4">
        <f t="shared" si="24"/>
        <v>3</v>
      </c>
      <c r="L75" s="19">
        <f t="shared" si="25"/>
        <v>3.6666666666666665</v>
      </c>
    </row>
    <row r="76" spans="2:13" x14ac:dyDescent="0.2">
      <c r="B76" s="4">
        <v>3</v>
      </c>
      <c r="C76" s="5" t="s">
        <v>34</v>
      </c>
      <c r="D76" s="14">
        <v>1001</v>
      </c>
      <c r="E76" s="4">
        <f t="shared" si="26"/>
        <v>11011</v>
      </c>
      <c r="F76" s="4">
        <f>COUNTIF(Respostas!$DI$2:$DI$28,D76*1)</f>
        <v>0</v>
      </c>
      <c r="G76" s="4">
        <f>COUNTIF(Respostas!$DI$2:$DI$28,D76*2)</f>
        <v>0</v>
      </c>
      <c r="H76" s="4">
        <f>COUNTIF(Respostas!$DI$2:$DI$28,D76*3)</f>
        <v>0</v>
      </c>
      <c r="I76" s="4">
        <f>COUNTIF(Respostas!$DI$2:$DI$28,D76*4)</f>
        <v>2</v>
      </c>
      <c r="J76" s="4">
        <f>COUNTIF(Respostas!$DI$2:$DI$28,D76*5)</f>
        <v>2</v>
      </c>
      <c r="K76" s="4">
        <f t="shared" si="24"/>
        <v>4</v>
      </c>
      <c r="L76" s="19">
        <f t="shared" si="25"/>
        <v>4.5</v>
      </c>
    </row>
    <row r="77" spans="2:13" x14ac:dyDescent="0.2">
      <c r="B77" s="4">
        <v>4</v>
      </c>
      <c r="C77" s="5" t="s">
        <v>42</v>
      </c>
      <c r="D77" s="14">
        <v>10001</v>
      </c>
      <c r="E77" s="4">
        <f t="shared" si="26"/>
        <v>110011</v>
      </c>
      <c r="F77" s="4">
        <f>COUNTIF(Respostas!$DI$2:$DI$28,D77*1)</f>
        <v>0</v>
      </c>
      <c r="G77" s="4">
        <f>COUNTIF(Respostas!$DI$2:$DI$28,D77*2)</f>
        <v>0</v>
      </c>
      <c r="H77" s="4">
        <f>COUNTIF(Respostas!$DI$2:$DI$28,D77*3)</f>
        <v>1</v>
      </c>
      <c r="I77" s="4">
        <f>COUNTIF(Respostas!$DI$2:$DI$28,D77*4)</f>
        <v>1</v>
      </c>
      <c r="J77" s="4">
        <f>COUNTIF(Respostas!$DI$2:$DI$28,D77*5)</f>
        <v>1</v>
      </c>
      <c r="K77" s="4">
        <f t="shared" si="24"/>
        <v>3</v>
      </c>
      <c r="L77" s="19">
        <f t="shared" si="25"/>
        <v>4</v>
      </c>
    </row>
    <row r="78" spans="2:13" x14ac:dyDescent="0.2">
      <c r="B78" s="4">
        <v>5</v>
      </c>
      <c r="C78" s="13" t="s">
        <v>28</v>
      </c>
      <c r="D78" s="15">
        <v>100001</v>
      </c>
      <c r="E78" s="4">
        <f t="shared" si="26"/>
        <v>1100011</v>
      </c>
      <c r="F78" s="4">
        <f>COUNTIF(Respostas!$DI$2:$DI$28,D78*1)</f>
        <v>0</v>
      </c>
      <c r="G78" s="4">
        <f>COUNTIF(Respostas!$DI$2:$DI$28,D78*2)</f>
        <v>0</v>
      </c>
      <c r="H78" s="4">
        <f>COUNTIF(Respostas!$DI$2:$DI$28,D78*3)</f>
        <v>2</v>
      </c>
      <c r="I78" s="4">
        <f>COUNTIF(Respostas!$DI$2:$DI$28,D78*4)</f>
        <v>3</v>
      </c>
      <c r="J78" s="4">
        <f>COUNTIF(Respostas!$DI$2:$DI$28,D78*5)</f>
        <v>1</v>
      </c>
      <c r="K78" s="4">
        <f t="shared" si="24"/>
        <v>6</v>
      </c>
      <c r="L78" s="19">
        <f t="shared" si="25"/>
        <v>3.8333333333333335</v>
      </c>
    </row>
    <row r="79" spans="2:13" x14ac:dyDescent="0.2">
      <c r="B79" s="4">
        <v>6</v>
      </c>
      <c r="C79" s="5" t="s">
        <v>37</v>
      </c>
      <c r="D79" s="14">
        <v>1000001</v>
      </c>
      <c r="E79" s="4">
        <f t="shared" si="26"/>
        <v>11000011</v>
      </c>
      <c r="F79" s="4">
        <f>COUNTIF(Respostas!$DI$2:$DI$28,D79*1)</f>
        <v>0</v>
      </c>
      <c r="G79" s="4">
        <f>COUNTIF(Respostas!$DI$2:$DI$28,D79*2)</f>
        <v>0</v>
      </c>
      <c r="H79" s="4">
        <f>COUNTIF(Respostas!$DI$2:$DI$28,D79*3)</f>
        <v>1</v>
      </c>
      <c r="I79" s="4">
        <f>COUNTIF(Respostas!$DI$2:$DI$28,D79*4)</f>
        <v>2</v>
      </c>
      <c r="J79" s="4">
        <f>COUNTIF(Respostas!$DI$2:$DI$28,D79*5)</f>
        <v>2</v>
      </c>
      <c r="K79" s="4">
        <f t="shared" si="24"/>
        <v>5</v>
      </c>
      <c r="L79" s="19">
        <f t="shared" si="25"/>
        <v>4.2</v>
      </c>
    </row>
    <row r="80" spans="2:13" x14ac:dyDescent="0.2">
      <c r="B80" s="4">
        <v>7</v>
      </c>
      <c r="C80" s="5" t="s">
        <v>38</v>
      </c>
      <c r="D80" s="14">
        <v>100000001</v>
      </c>
      <c r="E80" s="4">
        <f t="shared" si="26"/>
        <v>1100000011</v>
      </c>
      <c r="F80" s="4">
        <f>COUNTIF(Respostas!$DI$2:$DI$28,D80*1)</f>
        <v>0</v>
      </c>
      <c r="G80" s="4">
        <f>COUNTIF(Respostas!$DI$2:$DI$28,D80*2)</f>
        <v>0</v>
      </c>
      <c r="H80" s="4">
        <f>COUNTIF(Respostas!$DI$2:$DI$28,D80*3)</f>
        <v>2</v>
      </c>
      <c r="I80" s="4">
        <f>COUNTIF(Respostas!$DI$2:$DI$28,D80*4)</f>
        <v>0</v>
      </c>
      <c r="J80" s="4">
        <f>COUNTIF(Respostas!$DI$2:$DI$28,D80*5)</f>
        <v>1</v>
      </c>
      <c r="K80" s="4">
        <f t="shared" si="24"/>
        <v>3</v>
      </c>
      <c r="L80" s="19">
        <f t="shared" si="25"/>
        <v>3.6666666666666665</v>
      </c>
    </row>
    <row r="81" spans="2:13" x14ac:dyDescent="0.2">
      <c r="F81" s="10">
        <f>SUM(F74:F80)</f>
        <v>0</v>
      </c>
      <c r="G81" s="10">
        <f t="shared" ref="G81:K81" si="27">SUM(G74:G80)</f>
        <v>0</v>
      </c>
      <c r="H81" s="10">
        <f t="shared" si="27"/>
        <v>7</v>
      </c>
      <c r="I81" s="10">
        <f t="shared" si="27"/>
        <v>12</v>
      </c>
      <c r="J81" s="10">
        <f t="shared" si="27"/>
        <v>8</v>
      </c>
      <c r="K81" s="10">
        <f t="shared" si="27"/>
        <v>27</v>
      </c>
      <c r="L81" s="26">
        <f>AVERAGE(L74:L80)</f>
        <v>4.0285714285714285</v>
      </c>
      <c r="M81" s="18">
        <f>SUM(F81:J81)</f>
        <v>27</v>
      </c>
    </row>
    <row r="83" spans="2:13" x14ac:dyDescent="0.2">
      <c r="B83" s="42" t="s">
        <v>45</v>
      </c>
      <c r="C83" s="43" t="s">
        <v>190</v>
      </c>
      <c r="D83" s="44"/>
      <c r="E83" s="44"/>
      <c r="F83" s="40" t="s">
        <v>33</v>
      </c>
      <c r="G83" s="40" t="s">
        <v>36</v>
      </c>
      <c r="H83" s="40" t="s">
        <v>32</v>
      </c>
      <c r="I83" s="40" t="s">
        <v>31</v>
      </c>
      <c r="J83" s="40" t="s">
        <v>48</v>
      </c>
      <c r="K83" s="40" t="s">
        <v>55</v>
      </c>
      <c r="L83" s="40" t="s">
        <v>56</v>
      </c>
    </row>
    <row r="84" spans="2:13" x14ac:dyDescent="0.2">
      <c r="B84" s="42"/>
      <c r="C84" s="43"/>
      <c r="D84" s="44"/>
      <c r="E84" s="44"/>
      <c r="F84" s="41"/>
      <c r="G84" s="41"/>
      <c r="H84" s="41"/>
      <c r="I84" s="41"/>
      <c r="J84" s="41"/>
      <c r="K84" s="41"/>
      <c r="L84" s="41"/>
    </row>
    <row r="85" spans="2:13" x14ac:dyDescent="0.2">
      <c r="B85" s="4">
        <v>1</v>
      </c>
      <c r="C85" s="8" t="s">
        <v>40</v>
      </c>
      <c r="D85" s="4">
        <v>1</v>
      </c>
      <c r="E85" s="4">
        <f>D85*11</f>
        <v>11</v>
      </c>
      <c r="F85" s="4">
        <f>COUNTIF(Respostas!$DK$2:$DK$28,D85*1)</f>
        <v>0</v>
      </c>
      <c r="G85" s="4">
        <f>COUNTIF(Respostas!$DK$2:$DK$28,D85*2)</f>
        <v>0</v>
      </c>
      <c r="H85" s="4">
        <f>COUNTIF(Respostas!$DK$2:$DK$28,D85*3)</f>
        <v>0</v>
      </c>
      <c r="I85" s="4">
        <f>COUNTIF(Respostas!$DK$2:$DK$28,D85*4)</f>
        <v>1</v>
      </c>
      <c r="J85" s="4">
        <f>COUNTIF(Respostas!$DK$2:$DK$28,D85*5)</f>
        <v>2</v>
      </c>
      <c r="K85" s="4">
        <f t="shared" ref="K85:K91" si="28">F85+G85+H85+I85+J85</f>
        <v>3</v>
      </c>
      <c r="L85" s="19">
        <f t="shared" ref="L85:L91" si="29">IFERROR(((F85*1)+(G85*2)+(H85*3)+(I85*4)+(J85*5))/K85,0)</f>
        <v>4.666666666666667</v>
      </c>
    </row>
    <row r="86" spans="2:13" x14ac:dyDescent="0.2">
      <c r="B86" s="4">
        <v>2</v>
      </c>
      <c r="C86" s="5" t="s">
        <v>39</v>
      </c>
      <c r="D86" s="14">
        <v>101</v>
      </c>
      <c r="E86" s="4">
        <f t="shared" ref="E86:E91" si="30">D86*11</f>
        <v>1111</v>
      </c>
      <c r="F86" s="4">
        <f>COUNTIF(Respostas!$DK$2:$DK$28,D86*1)</f>
        <v>0</v>
      </c>
      <c r="G86" s="4">
        <f>COUNTIF(Respostas!$DK$2:$DK$28,D86*2)</f>
        <v>0</v>
      </c>
      <c r="H86" s="4">
        <f>COUNTIF(Respostas!$DK$2:$DK$28,D86*3)</f>
        <v>0</v>
      </c>
      <c r="I86" s="4">
        <f>COUNTIF(Respostas!$DK$2:$DK$28,D86*4)</f>
        <v>0</v>
      </c>
      <c r="J86" s="4">
        <f>COUNTIF(Respostas!$DK$2:$DK$28,D86*5)</f>
        <v>3</v>
      </c>
      <c r="K86" s="4">
        <f t="shared" si="28"/>
        <v>3</v>
      </c>
      <c r="L86" s="19">
        <f t="shared" si="29"/>
        <v>5</v>
      </c>
    </row>
    <row r="87" spans="2:13" x14ac:dyDescent="0.2">
      <c r="B87" s="4">
        <v>3</v>
      </c>
      <c r="C87" s="5" t="s">
        <v>34</v>
      </c>
      <c r="D87" s="14">
        <v>1001</v>
      </c>
      <c r="E87" s="4">
        <f t="shared" si="30"/>
        <v>11011</v>
      </c>
      <c r="F87" s="4">
        <f>COUNTIF(Respostas!$DK$2:$DK$28,D87*1)</f>
        <v>0</v>
      </c>
      <c r="G87" s="4">
        <f>COUNTIF(Respostas!$DK$2:$DK$28,D87*2)</f>
        <v>0</v>
      </c>
      <c r="H87" s="4">
        <f>COUNTIF(Respostas!$DK$2:$DK$28,D87*3)</f>
        <v>0</v>
      </c>
      <c r="I87" s="4">
        <f>COUNTIF(Respostas!$DK$2:$DK$28,D87*4)</f>
        <v>2</v>
      </c>
      <c r="J87" s="4">
        <f>COUNTIF(Respostas!$DK$2:$DK$28,D87*5)</f>
        <v>2</v>
      </c>
      <c r="K87" s="4">
        <f t="shared" si="28"/>
        <v>4</v>
      </c>
      <c r="L87" s="19">
        <f t="shared" si="29"/>
        <v>4.5</v>
      </c>
    </row>
    <row r="88" spans="2:13" x14ac:dyDescent="0.2">
      <c r="B88" s="4">
        <v>4</v>
      </c>
      <c r="C88" s="5" t="s">
        <v>42</v>
      </c>
      <c r="D88" s="14">
        <v>10001</v>
      </c>
      <c r="E88" s="4">
        <f t="shared" si="30"/>
        <v>110011</v>
      </c>
      <c r="F88" s="4">
        <f>COUNTIF(Respostas!$DK$2:$DK$28,D88*1)</f>
        <v>0</v>
      </c>
      <c r="G88" s="4">
        <f>COUNTIF(Respostas!$DK$2:$DK$28,D88*2)</f>
        <v>0</v>
      </c>
      <c r="H88" s="4">
        <f>COUNTIF(Respostas!$DK$2:$DK$28,D88*3)</f>
        <v>0</v>
      </c>
      <c r="I88" s="4">
        <f>COUNTIF(Respostas!$DK$2:$DK$28,D88*4)</f>
        <v>0</v>
      </c>
      <c r="J88" s="4">
        <f>COUNTIF(Respostas!$DK$2:$DK$28,D88*5)</f>
        <v>3</v>
      </c>
      <c r="K88" s="4">
        <f t="shared" si="28"/>
        <v>3</v>
      </c>
      <c r="L88" s="19">
        <f t="shared" si="29"/>
        <v>5</v>
      </c>
    </row>
    <row r="89" spans="2:13" x14ac:dyDescent="0.2">
      <c r="B89" s="4">
        <v>5</v>
      </c>
      <c r="C89" s="13" t="s">
        <v>28</v>
      </c>
      <c r="D89" s="15">
        <v>100001</v>
      </c>
      <c r="E89" s="4">
        <f t="shared" si="30"/>
        <v>1100011</v>
      </c>
      <c r="F89" s="4">
        <f>COUNTIF(Respostas!$DK$2:$DK$28,D89*1)</f>
        <v>0</v>
      </c>
      <c r="G89" s="4">
        <f>COUNTIF(Respostas!$DK$2:$DK$28,D89*2)</f>
        <v>0</v>
      </c>
      <c r="H89" s="4">
        <f>COUNTIF(Respostas!$DK$2:$DK$28,D89*3)</f>
        <v>0</v>
      </c>
      <c r="I89" s="4">
        <f>COUNTIF(Respostas!$DK$2:$DK$28,D89*4)</f>
        <v>2</v>
      </c>
      <c r="J89" s="4">
        <f>COUNTIF(Respostas!$DK$2:$DK$28,D89*5)</f>
        <v>4</v>
      </c>
      <c r="K89" s="4">
        <f t="shared" si="28"/>
        <v>6</v>
      </c>
      <c r="L89" s="19">
        <f t="shared" si="29"/>
        <v>4.666666666666667</v>
      </c>
    </row>
    <row r="90" spans="2:13" x14ac:dyDescent="0.2">
      <c r="B90" s="4">
        <v>6</v>
      </c>
      <c r="C90" s="5" t="s">
        <v>37</v>
      </c>
      <c r="D90" s="14">
        <v>1000001</v>
      </c>
      <c r="E90" s="4">
        <f t="shared" si="30"/>
        <v>11000011</v>
      </c>
      <c r="F90" s="4">
        <f>COUNTIF(Respostas!$DK$2:$DK$28,D90*1)</f>
        <v>0</v>
      </c>
      <c r="G90" s="4">
        <f>COUNTIF(Respostas!$DK$2:$DK$28,D90*2)</f>
        <v>0</v>
      </c>
      <c r="H90" s="4">
        <f>COUNTIF(Respostas!$DK$2:$DK$28,D90*3)</f>
        <v>0</v>
      </c>
      <c r="I90" s="4">
        <f>COUNTIF(Respostas!$DK$2:$DK$28,D90*4)</f>
        <v>1</v>
      </c>
      <c r="J90" s="4">
        <f>COUNTIF(Respostas!$DK$2:$DK$28,D90*5)</f>
        <v>4</v>
      </c>
      <c r="K90" s="4">
        <f t="shared" si="28"/>
        <v>5</v>
      </c>
      <c r="L90" s="19">
        <f t="shared" si="29"/>
        <v>4.8</v>
      </c>
    </row>
    <row r="91" spans="2:13" x14ac:dyDescent="0.2">
      <c r="B91" s="4">
        <v>7</v>
      </c>
      <c r="C91" s="5" t="s">
        <v>38</v>
      </c>
      <c r="D91" s="14">
        <v>100000001</v>
      </c>
      <c r="E91" s="4">
        <f t="shared" si="30"/>
        <v>1100000011</v>
      </c>
      <c r="F91" s="4">
        <f>COUNTIF(Respostas!$DK$2:$DK$28,D91*1)</f>
        <v>0</v>
      </c>
      <c r="G91" s="4">
        <f>COUNTIF(Respostas!$DK$2:$DK$28,D91*2)</f>
        <v>0</v>
      </c>
      <c r="H91" s="4">
        <f>COUNTIF(Respostas!$DK$2:$DK$28,D91*3)</f>
        <v>0</v>
      </c>
      <c r="I91" s="4">
        <f>COUNTIF(Respostas!$DK$2:$DK$28,D91*4)</f>
        <v>1</v>
      </c>
      <c r="J91" s="4">
        <f>COUNTIF(Respostas!$DK$2:$DK$28,D91*5)</f>
        <v>2</v>
      </c>
      <c r="K91" s="4">
        <f t="shared" si="28"/>
        <v>3</v>
      </c>
      <c r="L91" s="19">
        <f t="shared" si="29"/>
        <v>4.666666666666667</v>
      </c>
    </row>
    <row r="92" spans="2:13" x14ac:dyDescent="0.2">
      <c r="F92" s="10">
        <f>SUM(F85:F91)</f>
        <v>0</v>
      </c>
      <c r="G92" s="10">
        <f t="shared" ref="G92:K92" si="31">SUM(G85:G91)</f>
        <v>0</v>
      </c>
      <c r="H92" s="10">
        <f t="shared" si="31"/>
        <v>0</v>
      </c>
      <c r="I92" s="10">
        <f t="shared" si="31"/>
        <v>7</v>
      </c>
      <c r="J92" s="10">
        <f t="shared" si="31"/>
        <v>20</v>
      </c>
      <c r="K92" s="10">
        <f t="shared" si="31"/>
        <v>27</v>
      </c>
      <c r="L92" s="26">
        <f>AVERAGE(L85:L91)</f>
        <v>4.757142857142858</v>
      </c>
      <c r="M92" s="18">
        <f>SUM(F92:J92)</f>
        <v>27</v>
      </c>
    </row>
    <row r="94" spans="2:13" x14ac:dyDescent="0.2">
      <c r="B94" s="42" t="s">
        <v>45</v>
      </c>
      <c r="C94" s="43" t="s">
        <v>191</v>
      </c>
      <c r="D94" s="44"/>
      <c r="E94" s="44"/>
      <c r="F94" s="40" t="s">
        <v>33</v>
      </c>
      <c r="G94" s="40" t="s">
        <v>36</v>
      </c>
      <c r="H94" s="40" t="s">
        <v>32</v>
      </c>
      <c r="I94" s="40" t="s">
        <v>31</v>
      </c>
      <c r="J94" s="40" t="s">
        <v>48</v>
      </c>
      <c r="K94" s="40" t="s">
        <v>55</v>
      </c>
      <c r="L94" s="40" t="s">
        <v>56</v>
      </c>
    </row>
    <row r="95" spans="2:13" x14ac:dyDescent="0.2">
      <c r="B95" s="42"/>
      <c r="C95" s="43"/>
      <c r="D95" s="44"/>
      <c r="E95" s="44"/>
      <c r="F95" s="41"/>
      <c r="G95" s="41"/>
      <c r="H95" s="41"/>
      <c r="I95" s="41"/>
      <c r="J95" s="41"/>
      <c r="K95" s="41"/>
      <c r="L95" s="41"/>
    </row>
    <row r="96" spans="2:13" x14ac:dyDescent="0.2">
      <c r="B96" s="4">
        <v>1</v>
      </c>
      <c r="C96" s="8" t="s">
        <v>40</v>
      </c>
      <c r="D96" s="4">
        <v>1</v>
      </c>
      <c r="E96" s="4">
        <f>D96*11</f>
        <v>11</v>
      </c>
      <c r="F96" s="4">
        <f>COUNTIF(Respostas!$DM$2:$DM$28,D96*1)</f>
        <v>0</v>
      </c>
      <c r="G96" s="4">
        <f>COUNTIF(Respostas!$DM$2:$DM$28,D96*2)</f>
        <v>0</v>
      </c>
      <c r="H96" s="4">
        <f>COUNTIF(Respostas!$DM$2:$DM$28,D96*3)</f>
        <v>0</v>
      </c>
      <c r="I96" s="4">
        <f>COUNTIF(Respostas!$DM$2:$DM$28,D96*4)</f>
        <v>1</v>
      </c>
      <c r="J96" s="4">
        <f>COUNTIF(Respostas!$DM$2:$DM$28,D96*5)</f>
        <v>2</v>
      </c>
      <c r="K96" s="4">
        <f t="shared" ref="K96:K102" si="32">F96+G96+H96+I96+J96</f>
        <v>3</v>
      </c>
      <c r="L96" s="19">
        <f t="shared" ref="L96:L102" si="33">IFERROR(((F96*1)+(G96*2)+(H96*3)+(I96*4)+(J96*5))/K96,0)</f>
        <v>4.666666666666667</v>
      </c>
    </row>
    <row r="97" spans="2:13" x14ac:dyDescent="0.2">
      <c r="B97" s="4">
        <v>2</v>
      </c>
      <c r="C97" s="5" t="s">
        <v>39</v>
      </c>
      <c r="D97" s="14">
        <v>101</v>
      </c>
      <c r="E97" s="4">
        <f t="shared" ref="E97:E102" si="34">D97*11</f>
        <v>1111</v>
      </c>
      <c r="F97" s="4">
        <f>COUNTIF(Respostas!$DM$2:$DM$28,D97*1)</f>
        <v>0</v>
      </c>
      <c r="G97" s="4">
        <f>COUNTIF(Respostas!$DM$2:$DM$28,D97*2)</f>
        <v>0</v>
      </c>
      <c r="H97" s="4">
        <f>COUNTIF(Respostas!$DM$2:$DM$28,D97*3)</f>
        <v>0</v>
      </c>
      <c r="I97" s="4">
        <f>COUNTIF(Respostas!$DM$2:$DM$28,D97*4)</f>
        <v>1</v>
      </c>
      <c r="J97" s="4">
        <f>COUNTIF(Respostas!$DM$2:$DM$28,D97*5)</f>
        <v>2</v>
      </c>
      <c r="K97" s="4">
        <f t="shared" si="32"/>
        <v>3</v>
      </c>
      <c r="L97" s="19">
        <f t="shared" si="33"/>
        <v>4.666666666666667</v>
      </c>
    </row>
    <row r="98" spans="2:13" x14ac:dyDescent="0.2">
      <c r="B98" s="4">
        <v>3</v>
      </c>
      <c r="C98" s="5" t="s">
        <v>34</v>
      </c>
      <c r="D98" s="14">
        <v>1001</v>
      </c>
      <c r="E98" s="4">
        <f t="shared" si="34"/>
        <v>11011</v>
      </c>
      <c r="F98" s="4">
        <f>COUNTIF(Respostas!$DM$2:$DM$28,D98*1)</f>
        <v>0</v>
      </c>
      <c r="G98" s="4">
        <f>COUNTIF(Respostas!$DM$2:$DM$28,D98*2)</f>
        <v>0</v>
      </c>
      <c r="H98" s="4">
        <f>COUNTIF(Respostas!$DM$2:$DM$28,D98*3)</f>
        <v>0</v>
      </c>
      <c r="I98" s="4">
        <f>COUNTIF(Respostas!$DM$2:$DM$28,D98*4)</f>
        <v>3</v>
      </c>
      <c r="J98" s="4">
        <f>COUNTIF(Respostas!$DM$2:$DM$28,D98*5)</f>
        <v>1</v>
      </c>
      <c r="K98" s="4">
        <f t="shared" si="32"/>
        <v>4</v>
      </c>
      <c r="L98" s="19">
        <f t="shared" si="33"/>
        <v>4.25</v>
      </c>
    </row>
    <row r="99" spans="2:13" x14ac:dyDescent="0.2">
      <c r="B99" s="4">
        <v>4</v>
      </c>
      <c r="C99" s="5" t="s">
        <v>42</v>
      </c>
      <c r="D99" s="14">
        <v>10001</v>
      </c>
      <c r="E99" s="4">
        <f t="shared" si="34"/>
        <v>110011</v>
      </c>
      <c r="F99" s="4">
        <f>COUNTIF(Respostas!$DM$2:$DM$28,D99*1)</f>
        <v>0</v>
      </c>
      <c r="G99" s="4">
        <f>COUNTIF(Respostas!$DM$2:$DM$28,D99*2)</f>
        <v>0</v>
      </c>
      <c r="H99" s="4">
        <f>COUNTIF(Respostas!$DM$2:$DM$28,D99*3)</f>
        <v>0</v>
      </c>
      <c r="I99" s="4">
        <f>COUNTIF(Respostas!$DM$2:$DM$28,D99*4)</f>
        <v>1</v>
      </c>
      <c r="J99" s="4">
        <f>COUNTIF(Respostas!$DM$2:$DM$28,D99*5)</f>
        <v>2</v>
      </c>
      <c r="K99" s="4">
        <f t="shared" si="32"/>
        <v>3</v>
      </c>
      <c r="L99" s="19">
        <f t="shared" si="33"/>
        <v>4.666666666666667</v>
      </c>
    </row>
    <row r="100" spans="2:13" x14ac:dyDescent="0.2">
      <c r="B100" s="4">
        <v>5</v>
      </c>
      <c r="C100" s="13" t="s">
        <v>28</v>
      </c>
      <c r="D100" s="15">
        <v>100001</v>
      </c>
      <c r="E100" s="4">
        <f t="shared" si="34"/>
        <v>1100011</v>
      </c>
      <c r="F100" s="4">
        <f>COUNTIF(Respostas!$DM$2:$DM$28,D100*1)</f>
        <v>0</v>
      </c>
      <c r="G100" s="4">
        <f>COUNTIF(Respostas!$DM$2:$DM$28,D100*2)</f>
        <v>0</v>
      </c>
      <c r="H100" s="4">
        <f>COUNTIF(Respostas!$DM$2:$DM$28,D100*3)</f>
        <v>0</v>
      </c>
      <c r="I100" s="4">
        <f>COUNTIF(Respostas!$DM$2:$DM$28,D100*4)</f>
        <v>3</v>
      </c>
      <c r="J100" s="4">
        <f>COUNTIF(Respostas!$DM$2:$DM$28,D100*5)</f>
        <v>3</v>
      </c>
      <c r="K100" s="4">
        <f t="shared" si="32"/>
        <v>6</v>
      </c>
      <c r="L100" s="19">
        <f t="shared" si="33"/>
        <v>4.5</v>
      </c>
    </row>
    <row r="101" spans="2:13" x14ac:dyDescent="0.2">
      <c r="B101" s="4">
        <v>6</v>
      </c>
      <c r="C101" s="5" t="s">
        <v>37</v>
      </c>
      <c r="D101" s="14">
        <v>1000001</v>
      </c>
      <c r="E101" s="4">
        <f t="shared" si="34"/>
        <v>11000011</v>
      </c>
      <c r="F101" s="4">
        <f>COUNTIF(Respostas!$DM$2:$DM$28,D101*1)</f>
        <v>0</v>
      </c>
      <c r="G101" s="4">
        <f>COUNTIF(Respostas!$DM$2:$DM$28,D101*2)</f>
        <v>0</v>
      </c>
      <c r="H101" s="4">
        <f>COUNTIF(Respostas!$DM$2:$DM$28,D101*3)</f>
        <v>0</v>
      </c>
      <c r="I101" s="4">
        <f>COUNTIF(Respostas!$DM$2:$DM$28,D101*4)</f>
        <v>2</v>
      </c>
      <c r="J101" s="4">
        <f>COUNTIF(Respostas!$DM$2:$DM$28,D101*5)</f>
        <v>3</v>
      </c>
      <c r="K101" s="4">
        <f t="shared" si="32"/>
        <v>5</v>
      </c>
      <c r="L101" s="19">
        <f t="shared" si="33"/>
        <v>4.5999999999999996</v>
      </c>
    </row>
    <row r="102" spans="2:13" x14ac:dyDescent="0.2">
      <c r="B102" s="4">
        <v>7</v>
      </c>
      <c r="C102" s="5" t="s">
        <v>38</v>
      </c>
      <c r="D102" s="14">
        <v>100000001</v>
      </c>
      <c r="E102" s="4">
        <f t="shared" si="34"/>
        <v>1100000011</v>
      </c>
      <c r="F102" s="4">
        <f>COUNTIF(Respostas!$DM$2:$DM$28,D102*1)</f>
        <v>0</v>
      </c>
      <c r="G102" s="4">
        <f>COUNTIF(Respostas!$DM$2:$DM$28,D102*2)</f>
        <v>0</v>
      </c>
      <c r="H102" s="4">
        <f>COUNTIF(Respostas!$DM$2:$DM$28,D102*3)</f>
        <v>0</v>
      </c>
      <c r="I102" s="4">
        <f>COUNTIF(Respostas!$DM$2:$DM$28,D102*4)</f>
        <v>1</v>
      </c>
      <c r="J102" s="4">
        <f>COUNTIF(Respostas!$DM$2:$DM$28,D102*5)</f>
        <v>2</v>
      </c>
      <c r="K102" s="4">
        <f t="shared" si="32"/>
        <v>3</v>
      </c>
      <c r="L102" s="19">
        <f t="shared" si="33"/>
        <v>4.666666666666667</v>
      </c>
    </row>
    <row r="103" spans="2:13" x14ac:dyDescent="0.2">
      <c r="F103" s="10">
        <f>SUM(F96:F102)</f>
        <v>0</v>
      </c>
      <c r="G103" s="10">
        <f t="shared" ref="G103:K103" si="35">SUM(G96:G102)</f>
        <v>0</v>
      </c>
      <c r="H103" s="10">
        <f t="shared" si="35"/>
        <v>0</v>
      </c>
      <c r="I103" s="10">
        <f t="shared" si="35"/>
        <v>12</v>
      </c>
      <c r="J103" s="10">
        <f t="shared" si="35"/>
        <v>15</v>
      </c>
      <c r="K103" s="10">
        <f t="shared" si="35"/>
        <v>27</v>
      </c>
      <c r="L103" s="26">
        <f>AVERAGE(L96:L102)</f>
        <v>4.5738095238095235</v>
      </c>
      <c r="M103" s="18">
        <f>SUM(F103:J103)</f>
        <v>27</v>
      </c>
    </row>
    <row r="105" spans="2:13" x14ac:dyDescent="0.2">
      <c r="B105" s="42" t="s">
        <v>45</v>
      </c>
      <c r="C105" s="43" t="s">
        <v>192</v>
      </c>
      <c r="D105" s="44"/>
      <c r="E105" s="44"/>
      <c r="F105" s="40" t="s">
        <v>33</v>
      </c>
      <c r="G105" s="40" t="s">
        <v>36</v>
      </c>
      <c r="H105" s="40" t="s">
        <v>32</v>
      </c>
      <c r="I105" s="40" t="s">
        <v>31</v>
      </c>
      <c r="J105" s="40" t="s">
        <v>48</v>
      </c>
      <c r="K105" s="40" t="s">
        <v>55</v>
      </c>
      <c r="L105" s="40" t="s">
        <v>56</v>
      </c>
    </row>
    <row r="106" spans="2:13" x14ac:dyDescent="0.2">
      <c r="B106" s="42"/>
      <c r="C106" s="43"/>
      <c r="D106" s="44"/>
      <c r="E106" s="44"/>
      <c r="F106" s="41"/>
      <c r="G106" s="41"/>
      <c r="H106" s="41"/>
      <c r="I106" s="41"/>
      <c r="J106" s="41"/>
      <c r="K106" s="41"/>
      <c r="L106" s="41"/>
    </row>
    <row r="107" spans="2:13" x14ac:dyDescent="0.2">
      <c r="B107" s="4">
        <v>1</v>
      </c>
      <c r="C107" s="8" t="s">
        <v>40</v>
      </c>
      <c r="D107" s="4">
        <v>1</v>
      </c>
      <c r="E107" s="4">
        <f>D107*11</f>
        <v>11</v>
      </c>
      <c r="F107" s="4">
        <f>COUNTIF(Respostas!$DO$2:$DO$28,D107*1)</f>
        <v>0</v>
      </c>
      <c r="G107" s="4">
        <f>COUNTIF(Respostas!$DO$2:$DO$28,D107*2)</f>
        <v>0</v>
      </c>
      <c r="H107" s="4">
        <f>COUNTIF(Respostas!$DO$2:$DO$28,D107*3)</f>
        <v>0</v>
      </c>
      <c r="I107" s="4">
        <f>COUNTIF(Respostas!$DO$2:$DO$28,D107*4)</f>
        <v>1</v>
      </c>
      <c r="J107" s="4">
        <f>COUNTIF(Respostas!$DO$2:$DO$28,D107*5)</f>
        <v>2</v>
      </c>
      <c r="K107" s="4">
        <f t="shared" ref="K107:K113" si="36">F107+G107+H107+I107+J107</f>
        <v>3</v>
      </c>
      <c r="L107" s="19">
        <f>IFERROR(((F107*1)+(G107*2)+(H107*3)+(I107*4)+(J107*5))/K107,0)</f>
        <v>4.666666666666667</v>
      </c>
    </row>
    <row r="108" spans="2:13" x14ac:dyDescent="0.2">
      <c r="B108" s="4">
        <v>2</v>
      </c>
      <c r="C108" s="5" t="s">
        <v>39</v>
      </c>
      <c r="D108" s="14">
        <v>101</v>
      </c>
      <c r="E108" s="4">
        <f t="shared" ref="E108:E113" si="37">D108*11</f>
        <v>1111</v>
      </c>
      <c r="F108" s="4">
        <f>COUNTIF(Respostas!$DO$2:$DO$28,D108*1)</f>
        <v>0</v>
      </c>
      <c r="G108" s="4">
        <f>COUNTIF(Respostas!$DO$2:$DO$28,D108*2)</f>
        <v>0</v>
      </c>
      <c r="H108" s="4">
        <f>COUNTIF(Respostas!$DO$2:$DO$28,D108*3)</f>
        <v>0</v>
      </c>
      <c r="I108" s="4">
        <f>COUNTIF(Respostas!$DO$2:$DO$28,D108*4)</f>
        <v>1</v>
      </c>
      <c r="J108" s="4">
        <f>COUNTIF(Respostas!$DO$2:$DO$28,D108*5)</f>
        <v>2</v>
      </c>
      <c r="K108" s="4">
        <f t="shared" si="36"/>
        <v>3</v>
      </c>
      <c r="L108" s="19">
        <f t="shared" ref="L107:L113" si="38">IFERROR(((F108*1)+(G108*2)+(H108*3)+(I108*4)+(J108*5))/K108,0)</f>
        <v>4.666666666666667</v>
      </c>
    </row>
    <row r="109" spans="2:13" x14ac:dyDescent="0.2">
      <c r="B109" s="4">
        <v>3</v>
      </c>
      <c r="C109" s="5" t="s">
        <v>34</v>
      </c>
      <c r="D109" s="14">
        <v>1001</v>
      </c>
      <c r="E109" s="4">
        <f t="shared" si="37"/>
        <v>11011</v>
      </c>
      <c r="F109" s="4">
        <f>COUNTIF(Respostas!$DO$2:$DO$28,D109*1)</f>
        <v>0</v>
      </c>
      <c r="G109" s="4">
        <f>COUNTIF(Respostas!$DO$2:$DO$28,D109*2)</f>
        <v>0</v>
      </c>
      <c r="H109" s="4">
        <f>COUNTIF(Respostas!$DO$2:$DO$28,D109*3)</f>
        <v>0</v>
      </c>
      <c r="I109" s="4">
        <f>COUNTIF(Respostas!$DO$2:$DO$28,D109*4)</f>
        <v>0</v>
      </c>
      <c r="J109" s="4">
        <f>COUNTIF(Respostas!$DO$2:$DO$28,D109*5)</f>
        <v>4</v>
      </c>
      <c r="K109" s="4">
        <f t="shared" si="36"/>
        <v>4</v>
      </c>
      <c r="L109" s="19">
        <f t="shared" si="38"/>
        <v>5</v>
      </c>
    </row>
    <row r="110" spans="2:13" x14ac:dyDescent="0.2">
      <c r="B110" s="4">
        <v>4</v>
      </c>
      <c r="C110" s="5" t="s">
        <v>42</v>
      </c>
      <c r="D110" s="14">
        <v>10001</v>
      </c>
      <c r="E110" s="4">
        <f t="shared" si="37"/>
        <v>110011</v>
      </c>
      <c r="F110" s="4">
        <f>COUNTIF(Respostas!$DO$2:$DO$28,D110*1)</f>
        <v>0</v>
      </c>
      <c r="G110" s="4">
        <f>COUNTIF(Respostas!$DO$2:$DO$28,D110*2)</f>
        <v>0</v>
      </c>
      <c r="H110" s="4">
        <f>COUNTIF(Respostas!$DO$2:$DO$28,D110*3)</f>
        <v>0</v>
      </c>
      <c r="I110" s="4">
        <f>COUNTIF(Respostas!$DO$2:$DO$28,D110*4)</f>
        <v>0</v>
      </c>
      <c r="J110" s="4">
        <f>COUNTIF(Respostas!$DO$2:$DO$28,D110*5)</f>
        <v>3</v>
      </c>
      <c r="K110" s="4">
        <f t="shared" si="36"/>
        <v>3</v>
      </c>
      <c r="L110" s="19">
        <f t="shared" si="38"/>
        <v>5</v>
      </c>
    </row>
    <row r="111" spans="2:13" x14ac:dyDescent="0.2">
      <c r="B111" s="4">
        <v>5</v>
      </c>
      <c r="C111" s="13" t="s">
        <v>28</v>
      </c>
      <c r="D111" s="15">
        <v>100001</v>
      </c>
      <c r="E111" s="4">
        <f t="shared" si="37"/>
        <v>1100011</v>
      </c>
      <c r="F111" s="4">
        <f>COUNTIF(Respostas!$DO$2:$DO$28,D111*1)</f>
        <v>0</v>
      </c>
      <c r="G111" s="4">
        <f>COUNTIF(Respostas!$DO$2:$DO$28,D111*2)</f>
        <v>0</v>
      </c>
      <c r="H111" s="4">
        <f>COUNTIF(Respostas!$DO$2:$DO$28,D111*3)</f>
        <v>0</v>
      </c>
      <c r="I111" s="4">
        <f>COUNTIF(Respostas!$DO$2:$DO$28,D111*4)</f>
        <v>1</v>
      </c>
      <c r="J111" s="4">
        <f>COUNTIF(Respostas!$DO$2:$DO$28,D111*5)</f>
        <v>5</v>
      </c>
      <c r="K111" s="4">
        <f t="shared" si="36"/>
        <v>6</v>
      </c>
      <c r="L111" s="19">
        <f t="shared" si="38"/>
        <v>4.833333333333333</v>
      </c>
    </row>
    <row r="112" spans="2:13" x14ac:dyDescent="0.2">
      <c r="B112" s="4">
        <v>6</v>
      </c>
      <c r="C112" s="5" t="s">
        <v>37</v>
      </c>
      <c r="D112" s="14">
        <v>1000001</v>
      </c>
      <c r="E112" s="4">
        <f t="shared" si="37"/>
        <v>11000011</v>
      </c>
      <c r="F112" s="4">
        <f>COUNTIF(Respostas!$DO$2:$DO$28,D112*1)</f>
        <v>0</v>
      </c>
      <c r="G112" s="4">
        <f>COUNTIF(Respostas!$DO$2:$DO$28,D112*2)</f>
        <v>0</v>
      </c>
      <c r="H112" s="4">
        <f>COUNTIF(Respostas!$DO$2:$DO$28,D112*3)</f>
        <v>0</v>
      </c>
      <c r="I112" s="4">
        <f>COUNTIF(Respostas!$DO$2:$DO$28,D112*4)</f>
        <v>2</v>
      </c>
      <c r="J112" s="4">
        <f>COUNTIF(Respostas!$DO$2:$DO$28,D112*5)</f>
        <v>3</v>
      </c>
      <c r="K112" s="4">
        <f t="shared" si="36"/>
        <v>5</v>
      </c>
      <c r="L112" s="19">
        <f t="shared" si="38"/>
        <v>4.5999999999999996</v>
      </c>
    </row>
    <row r="113" spans="2:13" x14ac:dyDescent="0.2">
      <c r="B113" s="4">
        <v>7</v>
      </c>
      <c r="C113" s="5" t="s">
        <v>38</v>
      </c>
      <c r="D113" s="14">
        <v>100000001</v>
      </c>
      <c r="E113" s="4">
        <f t="shared" si="37"/>
        <v>1100000011</v>
      </c>
      <c r="F113" s="4">
        <f>COUNTIF(Respostas!$DO$2:$DO$28,D113*1)</f>
        <v>0</v>
      </c>
      <c r="G113" s="4">
        <f>COUNTIF(Respostas!$DO$2:$DO$28,D113*2)</f>
        <v>0</v>
      </c>
      <c r="H113" s="4">
        <f>COUNTIF(Respostas!$DO$2:$DO$28,D113*3)</f>
        <v>0</v>
      </c>
      <c r="I113" s="4">
        <f>COUNTIF(Respostas!$DO$2:$DO$28,D113*4)</f>
        <v>0</v>
      </c>
      <c r="J113" s="4">
        <f>COUNTIF(Respostas!$DO$2:$DO$28,D113*5)</f>
        <v>3</v>
      </c>
      <c r="K113" s="4">
        <f t="shared" si="36"/>
        <v>3</v>
      </c>
      <c r="L113" s="19">
        <f t="shared" si="38"/>
        <v>5</v>
      </c>
    </row>
    <row r="114" spans="2:13" x14ac:dyDescent="0.2">
      <c r="F114" s="10">
        <f>SUM(F107:F113)</f>
        <v>0</v>
      </c>
      <c r="G114" s="10">
        <f t="shared" ref="G114" si="39">SUM(G107:G113)</f>
        <v>0</v>
      </c>
      <c r="H114" s="10">
        <f t="shared" ref="H114" si="40">SUM(H107:H113)</f>
        <v>0</v>
      </c>
      <c r="I114" s="10">
        <f t="shared" ref="I114" si="41">SUM(I107:I113)</f>
        <v>5</v>
      </c>
      <c r="J114" s="10">
        <f t="shared" ref="J114" si="42">SUM(J107:J113)</f>
        <v>22</v>
      </c>
      <c r="K114" s="10">
        <f t="shared" ref="K114" si="43">SUM(K107:K113)</f>
        <v>27</v>
      </c>
      <c r="L114" s="26">
        <f>AVERAGE(L107:L113)</f>
        <v>4.8238095238095235</v>
      </c>
      <c r="M114" s="18">
        <f>SUM(F114:J114)</f>
        <v>27</v>
      </c>
    </row>
    <row r="116" spans="2:13" x14ac:dyDescent="0.2">
      <c r="B116" s="42" t="s">
        <v>45</v>
      </c>
      <c r="C116" s="43" t="s">
        <v>193</v>
      </c>
      <c r="D116" s="44"/>
      <c r="E116" s="44"/>
      <c r="F116" s="40" t="s">
        <v>33</v>
      </c>
      <c r="G116" s="40" t="s">
        <v>36</v>
      </c>
      <c r="H116" s="40" t="s">
        <v>32</v>
      </c>
      <c r="I116" s="40" t="s">
        <v>31</v>
      </c>
      <c r="J116" s="40" t="s">
        <v>48</v>
      </c>
      <c r="K116" s="40" t="s">
        <v>55</v>
      </c>
      <c r="L116" s="40" t="s">
        <v>56</v>
      </c>
    </row>
    <row r="117" spans="2:13" x14ac:dyDescent="0.2">
      <c r="B117" s="42"/>
      <c r="C117" s="43"/>
      <c r="D117" s="44"/>
      <c r="E117" s="44"/>
      <c r="F117" s="41"/>
      <c r="G117" s="41"/>
      <c r="H117" s="41"/>
      <c r="I117" s="41"/>
      <c r="J117" s="41"/>
      <c r="K117" s="41"/>
      <c r="L117" s="41"/>
    </row>
    <row r="118" spans="2:13" x14ac:dyDescent="0.2">
      <c r="B118" s="4">
        <v>1</v>
      </c>
      <c r="C118" s="8" t="s">
        <v>40</v>
      </c>
      <c r="D118" s="4">
        <v>1</v>
      </c>
      <c r="E118" s="4">
        <f>D118*11</f>
        <v>11</v>
      </c>
      <c r="F118" s="4">
        <f>COUNTIF(Respostas!$DQ$2:$DQ$28,D118*1)</f>
        <v>0</v>
      </c>
      <c r="G118" s="4">
        <f>COUNTIF(Respostas!$DQ$2:$DQ$28,D118*2)</f>
        <v>0</v>
      </c>
      <c r="H118" s="4">
        <f>COUNTIF(Respostas!$DQ$2:$DQ$28,D118*3)</f>
        <v>0</v>
      </c>
      <c r="I118" s="4">
        <f>COUNTIF(Respostas!$DQ$2:$DQ$28,D118*4)</f>
        <v>1</v>
      </c>
      <c r="J118" s="4">
        <f>COUNTIF(Respostas!$DQ$2:$DQ$28,D118*5)</f>
        <v>2</v>
      </c>
      <c r="K118" s="4">
        <f t="shared" ref="K118:K124" si="44">F118+G118+H118+I118+J118</f>
        <v>3</v>
      </c>
      <c r="L118" s="19">
        <f>IFERROR(((F118*1)+(G118*2)+(H118*3)+(I118*4)+(J118*5))/K118,0)</f>
        <v>4.666666666666667</v>
      </c>
    </row>
    <row r="119" spans="2:13" x14ac:dyDescent="0.2">
      <c r="B119" s="4">
        <v>2</v>
      </c>
      <c r="C119" s="5" t="s">
        <v>39</v>
      </c>
      <c r="D119" s="14">
        <v>101</v>
      </c>
      <c r="E119" s="4">
        <f t="shared" ref="E119:E124" si="45">D119*11</f>
        <v>1111</v>
      </c>
      <c r="F119" s="4">
        <f>COUNTIF(Respostas!$DQ$2:$DQ$28,D119*1)</f>
        <v>0</v>
      </c>
      <c r="G119" s="4">
        <f>COUNTIF(Respostas!$DQ$2:$DQ$28,D119*2)</f>
        <v>0</v>
      </c>
      <c r="H119" s="4">
        <f>COUNTIF(Respostas!$DQ$2:$DQ$28,D119*3)</f>
        <v>0</v>
      </c>
      <c r="I119" s="4">
        <f>COUNTIF(Respostas!$DQ$2:$DQ$28,D119*4)</f>
        <v>1</v>
      </c>
      <c r="J119" s="4">
        <f>COUNTIF(Respostas!$DQ$2:$DQ$28,D119*5)</f>
        <v>2</v>
      </c>
      <c r="K119" s="4">
        <f t="shared" si="44"/>
        <v>3</v>
      </c>
      <c r="L119" s="19">
        <f t="shared" ref="L118:L124" si="46">IFERROR(((F119*1)+(G119*2)+(H119*3)+(I119*4)+(J119*5))/K119,0)</f>
        <v>4.666666666666667</v>
      </c>
    </row>
    <row r="120" spans="2:13" x14ac:dyDescent="0.2">
      <c r="B120" s="4">
        <v>3</v>
      </c>
      <c r="C120" s="5" t="s">
        <v>34</v>
      </c>
      <c r="D120" s="14">
        <v>1001</v>
      </c>
      <c r="E120" s="4">
        <f t="shared" si="45"/>
        <v>11011</v>
      </c>
      <c r="F120" s="4">
        <f>COUNTIF(Respostas!$DQ$2:$DQ$28,D120*1)</f>
        <v>0</v>
      </c>
      <c r="G120" s="4">
        <f>COUNTIF(Respostas!$DQ$2:$DQ$28,D120*2)</f>
        <v>0</v>
      </c>
      <c r="H120" s="4">
        <f>COUNTIF(Respostas!$DQ$2:$DQ$28,D120*3)</f>
        <v>0</v>
      </c>
      <c r="I120" s="4">
        <f>COUNTIF(Respostas!$DQ$2:$DQ$28,D120*4)</f>
        <v>0</v>
      </c>
      <c r="J120" s="4">
        <f>COUNTIF(Respostas!$DQ$2:$DQ$28,D120*5)</f>
        <v>4</v>
      </c>
      <c r="K120" s="4">
        <f t="shared" si="44"/>
        <v>4</v>
      </c>
      <c r="L120" s="19">
        <f t="shared" si="46"/>
        <v>5</v>
      </c>
    </row>
    <row r="121" spans="2:13" x14ac:dyDescent="0.2">
      <c r="B121" s="4">
        <v>4</v>
      </c>
      <c r="C121" s="5" t="s">
        <v>42</v>
      </c>
      <c r="D121" s="14">
        <v>10001</v>
      </c>
      <c r="E121" s="4">
        <f t="shared" si="45"/>
        <v>110011</v>
      </c>
      <c r="F121" s="4">
        <f>COUNTIF(Respostas!$DQ$2:$DQ$28,D121*1)</f>
        <v>0</v>
      </c>
      <c r="G121" s="4">
        <f>COUNTIF(Respostas!$DQ$2:$DQ$28,D121*2)</f>
        <v>0</v>
      </c>
      <c r="H121" s="4">
        <f>COUNTIF(Respostas!$DQ$2:$DQ$28,D121*3)</f>
        <v>0</v>
      </c>
      <c r="I121" s="4">
        <f>COUNTIF(Respostas!$DQ$2:$DQ$28,D121*4)</f>
        <v>0</v>
      </c>
      <c r="J121" s="4">
        <f>COUNTIF(Respostas!$DQ$2:$DQ$28,D121*5)</f>
        <v>3</v>
      </c>
      <c r="K121" s="4">
        <f t="shared" si="44"/>
        <v>3</v>
      </c>
      <c r="L121" s="19">
        <f t="shared" si="46"/>
        <v>5</v>
      </c>
    </row>
    <row r="122" spans="2:13" x14ac:dyDescent="0.2">
      <c r="B122" s="4">
        <v>5</v>
      </c>
      <c r="C122" s="13" t="s">
        <v>28</v>
      </c>
      <c r="D122" s="15">
        <v>100001</v>
      </c>
      <c r="E122" s="4">
        <f t="shared" si="45"/>
        <v>1100011</v>
      </c>
      <c r="F122" s="4">
        <f>COUNTIF(Respostas!$DQ$2:$DQ$28,D122*1)</f>
        <v>0</v>
      </c>
      <c r="G122" s="4">
        <f>COUNTIF(Respostas!$DQ$2:$DQ$28,D122*2)</f>
        <v>0</v>
      </c>
      <c r="H122" s="4">
        <f>COUNTIF(Respostas!$DQ$2:$DQ$28,D122*3)</f>
        <v>0</v>
      </c>
      <c r="I122" s="4">
        <f>COUNTIF(Respostas!$DQ$2:$DQ$28,D122*4)</f>
        <v>1</v>
      </c>
      <c r="J122" s="4">
        <f>COUNTIF(Respostas!$DQ$2:$DQ$28,D122*5)</f>
        <v>5</v>
      </c>
      <c r="K122" s="4">
        <f t="shared" si="44"/>
        <v>6</v>
      </c>
      <c r="L122" s="19">
        <f t="shared" si="46"/>
        <v>4.833333333333333</v>
      </c>
    </row>
    <row r="123" spans="2:13" x14ac:dyDescent="0.2">
      <c r="B123" s="4">
        <v>6</v>
      </c>
      <c r="C123" s="5" t="s">
        <v>37</v>
      </c>
      <c r="D123" s="14">
        <v>1000001</v>
      </c>
      <c r="E123" s="4">
        <f t="shared" si="45"/>
        <v>11000011</v>
      </c>
      <c r="F123" s="4">
        <f>COUNTIF(Respostas!$DQ$2:$DQ$28,D123*1)</f>
        <v>0</v>
      </c>
      <c r="G123" s="4">
        <f>COUNTIF(Respostas!$DQ$2:$DQ$28,D123*2)</f>
        <v>0</v>
      </c>
      <c r="H123" s="4">
        <f>COUNTIF(Respostas!$DQ$2:$DQ$28,D123*3)</f>
        <v>0</v>
      </c>
      <c r="I123" s="4">
        <f>COUNTIF(Respostas!$DQ$2:$DQ$28,D123*4)</f>
        <v>4</v>
      </c>
      <c r="J123" s="4">
        <f>COUNTIF(Respostas!$DQ$2:$DQ$28,D123*5)</f>
        <v>1</v>
      </c>
      <c r="K123" s="4">
        <f t="shared" si="44"/>
        <v>5</v>
      </c>
      <c r="L123" s="19">
        <f t="shared" si="46"/>
        <v>4.2</v>
      </c>
    </row>
    <row r="124" spans="2:13" x14ac:dyDescent="0.2">
      <c r="B124" s="4">
        <v>7</v>
      </c>
      <c r="C124" s="5" t="s">
        <v>38</v>
      </c>
      <c r="D124" s="14">
        <v>100000001</v>
      </c>
      <c r="E124" s="4">
        <f t="shared" si="45"/>
        <v>1100000011</v>
      </c>
      <c r="F124" s="4">
        <f>COUNTIF(Respostas!$DQ$2:$DQ$28,D124*1)</f>
        <v>0</v>
      </c>
      <c r="G124" s="4">
        <f>COUNTIF(Respostas!$DQ$2:$DQ$28,D124*2)</f>
        <v>0</v>
      </c>
      <c r="H124" s="4">
        <f>COUNTIF(Respostas!$DQ$2:$DQ$28,D124*3)</f>
        <v>0</v>
      </c>
      <c r="I124" s="4">
        <f>COUNTIF(Respostas!$DQ$2:$DQ$28,D124*4)</f>
        <v>0</v>
      </c>
      <c r="J124" s="4">
        <f>COUNTIF(Respostas!$DQ$2:$DQ$28,D124*5)</f>
        <v>3</v>
      </c>
      <c r="K124" s="4">
        <f t="shared" si="44"/>
        <v>3</v>
      </c>
      <c r="L124" s="19">
        <f t="shared" si="46"/>
        <v>5</v>
      </c>
    </row>
    <row r="125" spans="2:13" x14ac:dyDescent="0.2">
      <c r="F125" s="10">
        <f>SUM(F118:F124)</f>
        <v>0</v>
      </c>
      <c r="G125" s="10">
        <f t="shared" ref="G125" si="47">SUM(G118:G124)</f>
        <v>0</v>
      </c>
      <c r="H125" s="10">
        <f t="shared" ref="H125" si="48">SUM(H118:H124)</f>
        <v>0</v>
      </c>
      <c r="I125" s="10">
        <f t="shared" ref="I125" si="49">SUM(I118:I124)</f>
        <v>7</v>
      </c>
      <c r="J125" s="10">
        <f t="shared" ref="J125" si="50">SUM(J118:J124)</f>
        <v>20</v>
      </c>
      <c r="K125" s="10">
        <f t="shared" ref="K125" si="51">SUM(K118:K124)</f>
        <v>27</v>
      </c>
      <c r="L125" s="26">
        <f>AVERAGE(L118:L124)</f>
        <v>4.7666666666666666</v>
      </c>
      <c r="M125" s="18">
        <f>SUM(F125:J125)</f>
        <v>27</v>
      </c>
    </row>
    <row r="127" spans="2:13" x14ac:dyDescent="0.2">
      <c r="B127" s="42" t="s">
        <v>45</v>
      </c>
      <c r="C127" s="43" t="s">
        <v>194</v>
      </c>
      <c r="D127" s="44"/>
      <c r="E127" s="44"/>
      <c r="F127" s="40" t="s">
        <v>33</v>
      </c>
      <c r="G127" s="40" t="s">
        <v>36</v>
      </c>
      <c r="H127" s="40" t="s">
        <v>32</v>
      </c>
      <c r="I127" s="40" t="s">
        <v>31</v>
      </c>
      <c r="J127" s="40" t="s">
        <v>48</v>
      </c>
      <c r="K127" s="40" t="s">
        <v>55</v>
      </c>
      <c r="L127" s="40" t="s">
        <v>56</v>
      </c>
    </row>
    <row r="128" spans="2:13" x14ac:dyDescent="0.2">
      <c r="B128" s="42"/>
      <c r="C128" s="43"/>
      <c r="D128" s="44"/>
      <c r="E128" s="44"/>
      <c r="F128" s="41"/>
      <c r="G128" s="41"/>
      <c r="H128" s="41"/>
      <c r="I128" s="41"/>
      <c r="J128" s="41"/>
      <c r="K128" s="41"/>
      <c r="L128" s="41"/>
    </row>
    <row r="129" spans="2:13" x14ac:dyDescent="0.2">
      <c r="B129" s="4">
        <v>1</v>
      </c>
      <c r="C129" s="8" t="s">
        <v>40</v>
      </c>
      <c r="D129" s="4">
        <v>1</v>
      </c>
      <c r="E129" s="4">
        <f>D129*11</f>
        <v>11</v>
      </c>
      <c r="F129" s="4">
        <f>COUNTIF(Respostas!$DS$2:$DS$28,D129*1)</f>
        <v>0</v>
      </c>
      <c r="G129" s="4">
        <f>COUNTIF(Respostas!$DS$2:$DS$28,D129*2)</f>
        <v>0</v>
      </c>
      <c r="H129" s="4">
        <f>COUNTIF(Respostas!$DS$2:$DS$28,D129*3)</f>
        <v>0</v>
      </c>
      <c r="I129" s="4">
        <f>COUNTIF(Respostas!$DS$2:$DS$28,D129*4)</f>
        <v>1</v>
      </c>
      <c r="J129" s="4">
        <f>COUNTIF(Respostas!$DS$2:$DS$28,D129*5)</f>
        <v>2</v>
      </c>
      <c r="K129" s="4">
        <f t="shared" ref="K129:K135" si="52">F129+G129+H129+I129+J129</f>
        <v>3</v>
      </c>
      <c r="L129" s="19">
        <f t="shared" ref="L129:L135" si="53">IFERROR(((F129*1)+(G129*2)+(H129*3)+(I129*4)+(J129*5))/K129,0)</f>
        <v>4.666666666666667</v>
      </c>
    </row>
    <row r="130" spans="2:13" x14ac:dyDescent="0.2">
      <c r="B130" s="4">
        <v>2</v>
      </c>
      <c r="C130" s="5" t="s">
        <v>39</v>
      </c>
      <c r="D130" s="14">
        <v>101</v>
      </c>
      <c r="E130" s="4">
        <f t="shared" ref="E130:E135" si="54">D130*11</f>
        <v>1111</v>
      </c>
      <c r="F130" s="4">
        <f>COUNTIF(Respostas!$DS$2:$DS$28,D130*1)</f>
        <v>0</v>
      </c>
      <c r="G130" s="4">
        <f>COUNTIF(Respostas!$DS$2:$DS$28,D130*2)</f>
        <v>0</v>
      </c>
      <c r="H130" s="4">
        <f>COUNTIF(Respostas!$DS$2:$DS$28,D130*3)</f>
        <v>0</v>
      </c>
      <c r="I130" s="4">
        <f>COUNTIF(Respostas!$DS$2:$DS$28,D130*4)</f>
        <v>2</v>
      </c>
      <c r="J130" s="4">
        <f>COUNTIF(Respostas!$DS$2:$DS$28,D130*5)</f>
        <v>1</v>
      </c>
      <c r="K130" s="4">
        <f t="shared" si="52"/>
        <v>3</v>
      </c>
      <c r="L130" s="19">
        <f t="shared" si="53"/>
        <v>4.333333333333333</v>
      </c>
    </row>
    <row r="131" spans="2:13" x14ac:dyDescent="0.2">
      <c r="B131" s="4">
        <v>3</v>
      </c>
      <c r="C131" s="5" t="s">
        <v>34</v>
      </c>
      <c r="D131" s="14">
        <v>1001</v>
      </c>
      <c r="E131" s="4">
        <f t="shared" si="54"/>
        <v>11011</v>
      </c>
      <c r="F131" s="4">
        <f>COUNTIF(Respostas!$DS$2:$DS$28,D131*1)</f>
        <v>0</v>
      </c>
      <c r="G131" s="4">
        <f>COUNTIF(Respostas!$DS$2:$DS$28,D131*2)</f>
        <v>0</v>
      </c>
      <c r="H131" s="4">
        <f>COUNTIF(Respostas!$DS$2:$DS$28,D131*3)</f>
        <v>0</v>
      </c>
      <c r="I131" s="4">
        <f>COUNTIF(Respostas!$DS$2:$DS$28,D131*4)</f>
        <v>2</v>
      </c>
      <c r="J131" s="4">
        <f>COUNTIF(Respostas!$DS$2:$DS$28,D131*5)</f>
        <v>2</v>
      </c>
      <c r="K131" s="4">
        <f t="shared" si="52"/>
        <v>4</v>
      </c>
      <c r="L131" s="19">
        <f t="shared" si="53"/>
        <v>4.5</v>
      </c>
    </row>
    <row r="132" spans="2:13" x14ac:dyDescent="0.2">
      <c r="B132" s="4">
        <v>4</v>
      </c>
      <c r="C132" s="5" t="s">
        <v>42</v>
      </c>
      <c r="D132" s="14">
        <v>10001</v>
      </c>
      <c r="E132" s="4">
        <f t="shared" si="54"/>
        <v>110011</v>
      </c>
      <c r="F132" s="4">
        <f>COUNTIF(Respostas!$DS$2:$DS$28,D132*1)</f>
        <v>0</v>
      </c>
      <c r="G132" s="4">
        <f>COUNTIF(Respostas!$DS$2:$DS$28,D132*2)</f>
        <v>0</v>
      </c>
      <c r="H132" s="4">
        <f>COUNTIF(Respostas!$DS$2:$DS$28,D132*3)</f>
        <v>0</v>
      </c>
      <c r="I132" s="4">
        <f>COUNTIF(Respostas!$DS$2:$DS$28,D132*4)</f>
        <v>1</v>
      </c>
      <c r="J132" s="4">
        <f>COUNTIF(Respostas!$DS$2:$DS$28,D132*5)</f>
        <v>2</v>
      </c>
      <c r="K132" s="4">
        <f t="shared" si="52"/>
        <v>3</v>
      </c>
      <c r="L132" s="19">
        <f t="shared" si="53"/>
        <v>4.666666666666667</v>
      </c>
    </row>
    <row r="133" spans="2:13" x14ac:dyDescent="0.2">
      <c r="B133" s="4">
        <v>5</v>
      </c>
      <c r="C133" s="13" t="s">
        <v>28</v>
      </c>
      <c r="D133" s="15">
        <v>100001</v>
      </c>
      <c r="E133" s="4">
        <f t="shared" si="54"/>
        <v>1100011</v>
      </c>
      <c r="F133" s="4">
        <f>COUNTIF(Respostas!$DS$2:$DS$28,D133*1)</f>
        <v>0</v>
      </c>
      <c r="G133" s="4">
        <f>COUNTIF(Respostas!$DS$2:$DS$28,D133*2)</f>
        <v>0</v>
      </c>
      <c r="H133" s="4">
        <f>COUNTIF(Respostas!$DS$2:$DS$28,D133*3)</f>
        <v>0</v>
      </c>
      <c r="I133" s="4">
        <f>COUNTIF(Respostas!$DS$2:$DS$28,D133*4)</f>
        <v>1</v>
      </c>
      <c r="J133" s="4">
        <f>COUNTIF(Respostas!$DS$2:$DS$28,D133*5)</f>
        <v>5</v>
      </c>
      <c r="K133" s="4">
        <f t="shared" si="52"/>
        <v>6</v>
      </c>
      <c r="L133" s="19">
        <f t="shared" si="53"/>
        <v>4.833333333333333</v>
      </c>
    </row>
    <row r="134" spans="2:13" x14ac:dyDescent="0.2">
      <c r="B134" s="4">
        <v>6</v>
      </c>
      <c r="C134" s="5" t="s">
        <v>37</v>
      </c>
      <c r="D134" s="14">
        <v>1000001</v>
      </c>
      <c r="E134" s="4">
        <f t="shared" si="54"/>
        <v>11000011</v>
      </c>
      <c r="F134" s="4">
        <f>COUNTIF(Respostas!$DS$2:$DS$28,D134*1)</f>
        <v>0</v>
      </c>
      <c r="G134" s="4">
        <f>COUNTIF(Respostas!$DS$2:$DS$28,D134*2)</f>
        <v>0</v>
      </c>
      <c r="H134" s="4">
        <f>COUNTIF(Respostas!$DS$2:$DS$28,D134*3)</f>
        <v>0</v>
      </c>
      <c r="I134" s="4">
        <f>COUNTIF(Respostas!$DS$2:$DS$28,D134*4)</f>
        <v>2</v>
      </c>
      <c r="J134" s="4">
        <f>COUNTIF(Respostas!$DS$2:$DS$28,D134*5)</f>
        <v>3</v>
      </c>
      <c r="K134" s="4">
        <f t="shared" si="52"/>
        <v>5</v>
      </c>
      <c r="L134" s="19">
        <f t="shared" si="53"/>
        <v>4.5999999999999996</v>
      </c>
    </row>
    <row r="135" spans="2:13" x14ac:dyDescent="0.2">
      <c r="B135" s="4">
        <v>7</v>
      </c>
      <c r="C135" s="5" t="s">
        <v>38</v>
      </c>
      <c r="D135" s="14">
        <v>100000001</v>
      </c>
      <c r="E135" s="4">
        <f t="shared" si="54"/>
        <v>1100000011</v>
      </c>
      <c r="F135" s="4">
        <f>COUNTIF(Respostas!$DS$2:$DS$28,D135*1)</f>
        <v>0</v>
      </c>
      <c r="G135" s="4">
        <f>COUNTIF(Respostas!$DS$2:$DS$28,D135*2)</f>
        <v>0</v>
      </c>
      <c r="H135" s="4">
        <f>COUNTIF(Respostas!$DS$2:$DS$28,D135*3)</f>
        <v>0</v>
      </c>
      <c r="I135" s="4">
        <f>COUNTIF(Respostas!$DS$2:$DS$28,D135*4)</f>
        <v>0</v>
      </c>
      <c r="J135" s="4">
        <f>COUNTIF(Respostas!$DS$2:$DS$28,D135*5)</f>
        <v>3</v>
      </c>
      <c r="K135" s="4">
        <f t="shared" si="52"/>
        <v>3</v>
      </c>
      <c r="L135" s="19">
        <f t="shared" si="53"/>
        <v>5</v>
      </c>
    </row>
    <row r="136" spans="2:13" x14ac:dyDescent="0.2">
      <c r="F136" s="10">
        <f>SUM(F129:F135)</f>
        <v>0</v>
      </c>
      <c r="G136" s="10">
        <f t="shared" ref="G136" si="55">SUM(G129:G135)</f>
        <v>0</v>
      </c>
      <c r="H136" s="10">
        <f t="shared" ref="H136" si="56">SUM(H129:H135)</f>
        <v>0</v>
      </c>
      <c r="I136" s="10">
        <f t="shared" ref="I136" si="57">SUM(I129:I135)</f>
        <v>9</v>
      </c>
      <c r="J136" s="10">
        <f t="shared" ref="J136" si="58">SUM(J129:J135)</f>
        <v>18</v>
      </c>
      <c r="K136" s="10">
        <f t="shared" ref="K136" si="59">SUM(K129:K135)</f>
        <v>27</v>
      </c>
      <c r="L136" s="26">
        <f>AVERAGE(L129:L135)</f>
        <v>4.6571428571428575</v>
      </c>
      <c r="M136" s="18">
        <f>SUM(F136:J136)</f>
        <v>27</v>
      </c>
    </row>
    <row r="138" spans="2:13" x14ac:dyDescent="0.2">
      <c r="B138" s="42" t="s">
        <v>45</v>
      </c>
      <c r="C138" s="43" t="s">
        <v>195</v>
      </c>
      <c r="D138" s="44"/>
      <c r="E138" s="44"/>
      <c r="F138" s="40" t="s">
        <v>33</v>
      </c>
      <c r="G138" s="40" t="s">
        <v>36</v>
      </c>
      <c r="H138" s="40" t="s">
        <v>32</v>
      </c>
      <c r="I138" s="40" t="s">
        <v>31</v>
      </c>
      <c r="J138" s="40" t="s">
        <v>48</v>
      </c>
      <c r="K138" s="40" t="s">
        <v>55</v>
      </c>
      <c r="L138" s="40" t="s">
        <v>56</v>
      </c>
    </row>
    <row r="139" spans="2:13" x14ac:dyDescent="0.2">
      <c r="B139" s="42"/>
      <c r="C139" s="43"/>
      <c r="D139" s="44"/>
      <c r="E139" s="44"/>
      <c r="F139" s="41"/>
      <c r="G139" s="41"/>
      <c r="H139" s="41"/>
      <c r="I139" s="41"/>
      <c r="J139" s="41"/>
      <c r="K139" s="41"/>
      <c r="L139" s="41"/>
    </row>
    <row r="140" spans="2:13" x14ac:dyDescent="0.2">
      <c r="B140" s="4">
        <v>1</v>
      </c>
      <c r="C140" s="8" t="s">
        <v>40</v>
      </c>
      <c r="D140" s="4">
        <v>1</v>
      </c>
      <c r="E140" s="4">
        <f>D140*11</f>
        <v>11</v>
      </c>
      <c r="F140" s="4">
        <f>COUNTIF(Respostas!$DU$2:$DU$28,D140*1)</f>
        <v>0</v>
      </c>
      <c r="G140" s="4">
        <f>COUNTIF(Respostas!$DU$2:$DU$28,D140*2)</f>
        <v>0</v>
      </c>
      <c r="H140" s="4">
        <f>COUNTIF(Respostas!$DU$2:$DU$28,D140*3)</f>
        <v>1</v>
      </c>
      <c r="I140" s="4">
        <f>COUNTIF(Respostas!$DU$2:$DU$28,D140*4)</f>
        <v>1</v>
      </c>
      <c r="J140" s="4">
        <f>COUNTIF(Respostas!$DU$2:$DU$28,D140*5)</f>
        <v>1</v>
      </c>
      <c r="K140" s="4">
        <f t="shared" ref="K140:K146" si="60">F140+G140+H140+I140+J140</f>
        <v>3</v>
      </c>
      <c r="L140" s="19">
        <f t="shared" ref="L140:L146" si="61">IFERROR(((F140*1)+(G140*2)+(H140*3)+(I140*4)+(J140*5))/K140,0)</f>
        <v>4</v>
      </c>
    </row>
    <row r="141" spans="2:13" x14ac:dyDescent="0.2">
      <c r="B141" s="4">
        <v>2</v>
      </c>
      <c r="C141" s="5" t="s">
        <v>39</v>
      </c>
      <c r="D141" s="14">
        <v>101</v>
      </c>
      <c r="E141" s="4">
        <f t="shared" ref="E141:E146" si="62">D141*11</f>
        <v>1111</v>
      </c>
      <c r="F141" s="4">
        <f>COUNTIF(Respostas!$DU$2:$DU$28,D141*1)</f>
        <v>1</v>
      </c>
      <c r="G141" s="4">
        <f>COUNTIF(Respostas!$DU$2:$DU$28,D141*2)</f>
        <v>1</v>
      </c>
      <c r="H141" s="4">
        <f>COUNTIF(Respostas!$DU$2:$DU$28,D141*3)</f>
        <v>1</v>
      </c>
      <c r="I141" s="4">
        <f>COUNTIF(Respostas!$DU$2:$DU$28,D141*4)</f>
        <v>0</v>
      </c>
      <c r="J141" s="4">
        <f>COUNTIF(Respostas!$DU$2:$DU$28,D141*5)</f>
        <v>0</v>
      </c>
      <c r="K141" s="4">
        <f t="shared" si="60"/>
        <v>3</v>
      </c>
      <c r="L141" s="19">
        <f t="shared" si="61"/>
        <v>2</v>
      </c>
    </row>
    <row r="142" spans="2:13" x14ac:dyDescent="0.2">
      <c r="B142" s="4">
        <v>3</v>
      </c>
      <c r="C142" s="5" t="s">
        <v>34</v>
      </c>
      <c r="D142" s="14">
        <v>1001</v>
      </c>
      <c r="E142" s="4">
        <f t="shared" si="62"/>
        <v>11011</v>
      </c>
      <c r="F142" s="4">
        <f>COUNTIF(Respostas!$DU$2:$DU$28,D142*1)</f>
        <v>0</v>
      </c>
      <c r="G142" s="4">
        <f>COUNTIF(Respostas!$DU$2:$DU$28,D142*2)</f>
        <v>0</v>
      </c>
      <c r="H142" s="4">
        <f>COUNTIF(Respostas!$DU$2:$DU$28,D142*3)</f>
        <v>0</v>
      </c>
      <c r="I142" s="4">
        <f>COUNTIF(Respostas!$DU$2:$DU$28,D142*4)</f>
        <v>4</v>
      </c>
      <c r="J142" s="4">
        <f>COUNTIF(Respostas!$DU$2:$DU$28,D142*5)</f>
        <v>0</v>
      </c>
      <c r="K142" s="4">
        <f t="shared" si="60"/>
        <v>4</v>
      </c>
      <c r="L142" s="19">
        <f t="shared" si="61"/>
        <v>4</v>
      </c>
    </row>
    <row r="143" spans="2:13" x14ac:dyDescent="0.2">
      <c r="B143" s="4">
        <v>4</v>
      </c>
      <c r="C143" s="5" t="s">
        <v>42</v>
      </c>
      <c r="D143" s="14">
        <v>10001</v>
      </c>
      <c r="E143" s="4">
        <f t="shared" si="62"/>
        <v>110011</v>
      </c>
      <c r="F143" s="4">
        <f>COUNTIF(Respostas!$DU$2:$DU$28,D143*1)</f>
        <v>0</v>
      </c>
      <c r="G143" s="4">
        <f>COUNTIF(Respostas!$DU$2:$DU$28,D143*2)</f>
        <v>0</v>
      </c>
      <c r="H143" s="4">
        <f>COUNTIF(Respostas!$DU$2:$DU$28,D143*3)</f>
        <v>0</v>
      </c>
      <c r="I143" s="4">
        <f>COUNTIF(Respostas!$DU$2:$DU$28,D143*4)</f>
        <v>1</v>
      </c>
      <c r="J143" s="4">
        <f>COUNTIF(Respostas!$DU$2:$DU$28,D143*5)</f>
        <v>2</v>
      </c>
      <c r="K143" s="4">
        <f t="shared" si="60"/>
        <v>3</v>
      </c>
      <c r="L143" s="19">
        <f t="shared" si="61"/>
        <v>4.666666666666667</v>
      </c>
    </row>
    <row r="144" spans="2:13" x14ac:dyDescent="0.2">
      <c r="B144" s="4">
        <v>5</v>
      </c>
      <c r="C144" s="13" t="s">
        <v>28</v>
      </c>
      <c r="D144" s="15">
        <v>100001</v>
      </c>
      <c r="E144" s="4">
        <f t="shared" si="62"/>
        <v>1100011</v>
      </c>
      <c r="F144" s="4">
        <f>COUNTIF(Respostas!$DU$2:$DU$28,D144*1)</f>
        <v>0</v>
      </c>
      <c r="G144" s="4">
        <f>COUNTIF(Respostas!$DU$2:$DU$28,D144*2)</f>
        <v>0</v>
      </c>
      <c r="H144" s="4">
        <f>COUNTIF(Respostas!$DU$2:$DU$28,D144*3)</f>
        <v>0</v>
      </c>
      <c r="I144" s="4">
        <f>COUNTIF(Respostas!$DU$2:$DU$28,D144*4)</f>
        <v>3</v>
      </c>
      <c r="J144" s="4">
        <f>COUNTIF(Respostas!$DU$2:$DU$28,D144*5)</f>
        <v>3</v>
      </c>
      <c r="K144" s="4">
        <f t="shared" si="60"/>
        <v>6</v>
      </c>
      <c r="L144" s="19">
        <f t="shared" si="61"/>
        <v>4.5</v>
      </c>
    </row>
    <row r="145" spans="2:13" x14ac:dyDescent="0.2">
      <c r="B145" s="4">
        <v>6</v>
      </c>
      <c r="C145" s="5" t="s">
        <v>37</v>
      </c>
      <c r="D145" s="14">
        <v>1000001</v>
      </c>
      <c r="E145" s="4">
        <f t="shared" si="62"/>
        <v>11000011</v>
      </c>
      <c r="F145" s="4">
        <f>COUNTIF(Respostas!$DU$2:$DU$28,D145*1)</f>
        <v>0</v>
      </c>
      <c r="G145" s="4">
        <f>COUNTIF(Respostas!$DU$2:$DU$28,D145*2)</f>
        <v>0</v>
      </c>
      <c r="H145" s="4">
        <f>COUNTIF(Respostas!$DU$2:$DU$28,D145*3)</f>
        <v>1</v>
      </c>
      <c r="I145" s="4">
        <f>COUNTIF(Respostas!$DU$2:$DU$28,D145*4)</f>
        <v>3</v>
      </c>
      <c r="J145" s="4">
        <f>COUNTIF(Respostas!$DU$2:$DU$28,D145*5)</f>
        <v>1</v>
      </c>
      <c r="K145" s="4">
        <f t="shared" si="60"/>
        <v>5</v>
      </c>
      <c r="L145" s="19">
        <f t="shared" si="61"/>
        <v>4</v>
      </c>
    </row>
    <row r="146" spans="2:13" x14ac:dyDescent="0.2">
      <c r="B146" s="4">
        <v>7</v>
      </c>
      <c r="C146" s="5" t="s">
        <v>38</v>
      </c>
      <c r="D146" s="14">
        <v>100000001</v>
      </c>
      <c r="E146" s="4">
        <f t="shared" si="62"/>
        <v>1100000011</v>
      </c>
      <c r="F146" s="4">
        <f>COUNTIF(Respostas!$DU$2:$DU$28,D146*1)</f>
        <v>0</v>
      </c>
      <c r="G146" s="4">
        <f>COUNTIF(Respostas!$DU$2:$DU$28,D146*2)</f>
        <v>0</v>
      </c>
      <c r="H146" s="4">
        <f>COUNTIF(Respostas!$DU$2:$DU$28,D146*3)</f>
        <v>0</v>
      </c>
      <c r="I146" s="4">
        <f>COUNTIF(Respostas!$DU$2:$DU$28,D146*4)</f>
        <v>3</v>
      </c>
      <c r="J146" s="4">
        <f>COUNTIF(Respostas!$DU$2:$DU$28,D146*5)</f>
        <v>0</v>
      </c>
      <c r="K146" s="4">
        <f t="shared" si="60"/>
        <v>3</v>
      </c>
      <c r="L146" s="19">
        <f t="shared" si="61"/>
        <v>4</v>
      </c>
    </row>
    <row r="147" spans="2:13" x14ac:dyDescent="0.2">
      <c r="F147" s="10">
        <f>SUM(F140:F146)</f>
        <v>1</v>
      </c>
      <c r="G147" s="10">
        <f t="shared" ref="G147" si="63">SUM(G140:G146)</f>
        <v>1</v>
      </c>
      <c r="H147" s="10">
        <f t="shared" ref="H147" si="64">SUM(H140:H146)</f>
        <v>3</v>
      </c>
      <c r="I147" s="10">
        <f t="shared" ref="I147" si="65">SUM(I140:I146)</f>
        <v>15</v>
      </c>
      <c r="J147" s="10">
        <f t="shared" ref="J147" si="66">SUM(J140:J146)</f>
        <v>7</v>
      </c>
      <c r="K147" s="10">
        <f t="shared" ref="K147" si="67">SUM(K140:K146)</f>
        <v>27</v>
      </c>
      <c r="L147" s="26">
        <f>AVERAGE(L140:L146)</f>
        <v>3.8809523809523809</v>
      </c>
      <c r="M147" s="18">
        <f>SUM(F147:J147)</f>
        <v>27</v>
      </c>
    </row>
    <row r="149" spans="2:13" x14ac:dyDescent="0.2">
      <c r="B149" s="42" t="s">
        <v>45</v>
      </c>
      <c r="C149" s="43" t="s">
        <v>196</v>
      </c>
      <c r="D149" s="44"/>
      <c r="E149" s="44"/>
      <c r="F149" s="40" t="s">
        <v>33</v>
      </c>
      <c r="G149" s="40" t="s">
        <v>36</v>
      </c>
      <c r="H149" s="40" t="s">
        <v>32</v>
      </c>
      <c r="I149" s="40" t="s">
        <v>31</v>
      </c>
      <c r="J149" s="40" t="s">
        <v>48</v>
      </c>
      <c r="K149" s="40" t="s">
        <v>55</v>
      </c>
      <c r="L149" s="40" t="s">
        <v>56</v>
      </c>
    </row>
    <row r="150" spans="2:13" x14ac:dyDescent="0.2">
      <c r="B150" s="42"/>
      <c r="C150" s="43"/>
      <c r="D150" s="44"/>
      <c r="E150" s="44"/>
      <c r="F150" s="41"/>
      <c r="G150" s="41"/>
      <c r="H150" s="41"/>
      <c r="I150" s="41"/>
      <c r="J150" s="41"/>
      <c r="K150" s="41"/>
      <c r="L150" s="41"/>
    </row>
    <row r="151" spans="2:13" x14ac:dyDescent="0.2">
      <c r="B151" s="4">
        <v>1</v>
      </c>
      <c r="C151" s="8" t="s">
        <v>40</v>
      </c>
      <c r="D151" s="4">
        <v>1</v>
      </c>
      <c r="E151" s="4">
        <f>D151*11</f>
        <v>11</v>
      </c>
      <c r="F151" s="4">
        <f>COUNTIF(Respostas!$DW$2:$DW$28,D151*1)</f>
        <v>0</v>
      </c>
      <c r="G151" s="4">
        <f>COUNTIF(Respostas!$DW$2:$DW$28,D151*2)</f>
        <v>0</v>
      </c>
      <c r="H151" s="4">
        <f>COUNTIF(Respostas!$DW$2:$DW$28,D151*3)</f>
        <v>0</v>
      </c>
      <c r="I151" s="4">
        <f>COUNTIF(Respostas!$DW$2:$DW$28,D151*4)</f>
        <v>1</v>
      </c>
      <c r="J151" s="4">
        <f>COUNTIF(Respostas!$DW$2:$DW$28,D151*5)</f>
        <v>2</v>
      </c>
      <c r="K151" s="4">
        <f t="shared" ref="K151:K157" si="68">F151+G151+H151+I151+J151</f>
        <v>3</v>
      </c>
      <c r="L151" s="19">
        <f t="shared" ref="L151:L157" si="69">IFERROR(((F151*1)+(G151*2)+(H151*3)+(I151*4)+(J151*5))/K151,0)</f>
        <v>4.666666666666667</v>
      </c>
    </row>
    <row r="152" spans="2:13" x14ac:dyDescent="0.2">
      <c r="B152" s="4">
        <v>2</v>
      </c>
      <c r="C152" s="5" t="s">
        <v>39</v>
      </c>
      <c r="D152" s="14">
        <v>101</v>
      </c>
      <c r="E152" s="4">
        <f t="shared" ref="E152:E157" si="70">D152*11</f>
        <v>1111</v>
      </c>
      <c r="F152" s="4">
        <f>COUNTIF(Respostas!$DW$2:$DW$28,D152*1)</f>
        <v>0</v>
      </c>
      <c r="G152" s="4">
        <f>COUNTIF(Respostas!$DW$2:$DW$28,D152*2)</f>
        <v>0</v>
      </c>
      <c r="H152" s="4">
        <f>COUNTIF(Respostas!$DW$2:$DW$28,D152*3)</f>
        <v>1</v>
      </c>
      <c r="I152" s="4">
        <f>COUNTIF(Respostas!$DW$2:$DW$28,D152*4)</f>
        <v>2</v>
      </c>
      <c r="J152" s="4">
        <f>COUNTIF(Respostas!$DW$2:$DW$28,D152*5)</f>
        <v>0</v>
      </c>
      <c r="K152" s="4">
        <f t="shared" si="68"/>
        <v>3</v>
      </c>
      <c r="L152" s="19">
        <f t="shared" si="69"/>
        <v>3.6666666666666665</v>
      </c>
    </row>
    <row r="153" spans="2:13" x14ac:dyDescent="0.2">
      <c r="B153" s="4">
        <v>3</v>
      </c>
      <c r="C153" s="5" t="s">
        <v>34</v>
      </c>
      <c r="D153" s="14">
        <v>1001</v>
      </c>
      <c r="E153" s="4">
        <f t="shared" si="70"/>
        <v>11011</v>
      </c>
      <c r="F153" s="4">
        <f>COUNTIF(Respostas!$DW$2:$DW$28,D153*1)</f>
        <v>0</v>
      </c>
      <c r="G153" s="4">
        <f>COUNTIF(Respostas!$DW$2:$DW$28,D153*2)</f>
        <v>0</v>
      </c>
      <c r="H153" s="4">
        <f>COUNTIF(Respostas!$DW$2:$DW$28,D153*3)</f>
        <v>0</v>
      </c>
      <c r="I153" s="4">
        <f>COUNTIF(Respostas!$DW$2:$DW$28,D153*4)</f>
        <v>3</v>
      </c>
      <c r="J153" s="4">
        <f>COUNTIF(Respostas!$DW$2:$DW$28,D153*5)</f>
        <v>1</v>
      </c>
      <c r="K153" s="4">
        <f t="shared" si="68"/>
        <v>4</v>
      </c>
      <c r="L153" s="19">
        <f t="shared" si="69"/>
        <v>4.25</v>
      </c>
    </row>
    <row r="154" spans="2:13" x14ac:dyDescent="0.2">
      <c r="B154" s="4">
        <v>4</v>
      </c>
      <c r="C154" s="5" t="s">
        <v>42</v>
      </c>
      <c r="D154" s="14">
        <v>10001</v>
      </c>
      <c r="E154" s="4">
        <f t="shared" si="70"/>
        <v>110011</v>
      </c>
      <c r="F154" s="4">
        <f>COUNTIF(Respostas!$DW$2:$DW$28,D154*1)</f>
        <v>0</v>
      </c>
      <c r="G154" s="4">
        <f>COUNTIF(Respostas!$DW$2:$DW$28,D154*2)</f>
        <v>0</v>
      </c>
      <c r="H154" s="4">
        <f>COUNTIF(Respostas!$DW$2:$DW$28,D154*3)</f>
        <v>0</v>
      </c>
      <c r="I154" s="4">
        <f>COUNTIF(Respostas!$DW$2:$DW$28,D154*4)</f>
        <v>1</v>
      </c>
      <c r="J154" s="4">
        <f>COUNTIF(Respostas!$DW$2:$DW$28,D154*5)</f>
        <v>2</v>
      </c>
      <c r="K154" s="4">
        <f t="shared" si="68"/>
        <v>3</v>
      </c>
      <c r="L154" s="19">
        <f t="shared" si="69"/>
        <v>4.666666666666667</v>
      </c>
    </row>
    <row r="155" spans="2:13" x14ac:dyDescent="0.2">
      <c r="B155" s="4">
        <v>5</v>
      </c>
      <c r="C155" s="13" t="s">
        <v>28</v>
      </c>
      <c r="D155" s="15">
        <v>100001</v>
      </c>
      <c r="E155" s="4">
        <f t="shared" si="70"/>
        <v>1100011</v>
      </c>
      <c r="F155" s="4">
        <f>COUNTIF(Respostas!$DW$2:$DW$28,D155*1)</f>
        <v>0</v>
      </c>
      <c r="G155" s="4">
        <f>COUNTIF(Respostas!$DW$2:$DW$28,D155*2)</f>
        <v>0</v>
      </c>
      <c r="H155" s="4">
        <f>COUNTIF(Respostas!$DW$2:$DW$28,D155*3)</f>
        <v>0</v>
      </c>
      <c r="I155" s="4">
        <f>COUNTIF(Respostas!$DW$2:$DW$28,D155*4)</f>
        <v>3</v>
      </c>
      <c r="J155" s="4">
        <f>COUNTIF(Respostas!$DW$2:$DW$28,D155*5)</f>
        <v>3</v>
      </c>
      <c r="K155" s="4">
        <f t="shared" si="68"/>
        <v>6</v>
      </c>
      <c r="L155" s="19">
        <f t="shared" si="69"/>
        <v>4.5</v>
      </c>
    </row>
    <row r="156" spans="2:13" x14ac:dyDescent="0.2">
      <c r="B156" s="4">
        <v>6</v>
      </c>
      <c r="C156" s="5" t="s">
        <v>37</v>
      </c>
      <c r="D156" s="14">
        <v>1000001</v>
      </c>
      <c r="E156" s="4">
        <f t="shared" si="70"/>
        <v>11000011</v>
      </c>
      <c r="F156" s="4">
        <f>COUNTIF(Respostas!$DW$2:$DW$28,D156*1)</f>
        <v>0</v>
      </c>
      <c r="G156" s="4">
        <f>COUNTIF(Respostas!$DW$2:$DW$28,D156*2)</f>
        <v>0</v>
      </c>
      <c r="H156" s="4">
        <f>COUNTIF(Respostas!$DW$2:$DW$28,D156*3)</f>
        <v>1</v>
      </c>
      <c r="I156" s="4">
        <f>COUNTIF(Respostas!$DW$2:$DW$28,D156*4)</f>
        <v>3</v>
      </c>
      <c r="J156" s="4">
        <f>COUNTIF(Respostas!$DW$2:$DW$28,D156*5)</f>
        <v>1</v>
      </c>
      <c r="K156" s="4">
        <f t="shared" si="68"/>
        <v>5</v>
      </c>
      <c r="L156" s="19">
        <f t="shared" si="69"/>
        <v>4</v>
      </c>
    </row>
    <row r="157" spans="2:13" x14ac:dyDescent="0.2">
      <c r="B157" s="4">
        <v>7</v>
      </c>
      <c r="C157" s="5" t="s">
        <v>38</v>
      </c>
      <c r="D157" s="14">
        <v>100000001</v>
      </c>
      <c r="E157" s="4">
        <f t="shared" si="70"/>
        <v>1100000011</v>
      </c>
      <c r="F157" s="4">
        <f>COUNTIF(Respostas!$DW$2:$DW$28,D157*1)</f>
        <v>0</v>
      </c>
      <c r="G157" s="4">
        <f>COUNTIF(Respostas!$DW$2:$DW$28,D157*2)</f>
        <v>0</v>
      </c>
      <c r="H157" s="4">
        <f>COUNTIF(Respostas!$DW$2:$DW$28,D157*3)</f>
        <v>1</v>
      </c>
      <c r="I157" s="4">
        <f>COUNTIF(Respostas!$DW$2:$DW$28,D157*4)</f>
        <v>1</v>
      </c>
      <c r="J157" s="4">
        <f>COUNTIF(Respostas!$DW$2:$DW$28,D157*5)</f>
        <v>1</v>
      </c>
      <c r="K157" s="4">
        <f t="shared" si="68"/>
        <v>3</v>
      </c>
      <c r="L157" s="19">
        <f t="shared" si="69"/>
        <v>4</v>
      </c>
    </row>
    <row r="158" spans="2:13" x14ac:dyDescent="0.2">
      <c r="F158" s="10">
        <f>SUM(F151:F157)</f>
        <v>0</v>
      </c>
      <c r="G158" s="10">
        <f t="shared" ref="G158:K158" si="71">SUM(G151:G157)</f>
        <v>0</v>
      </c>
      <c r="H158" s="10">
        <f t="shared" si="71"/>
        <v>3</v>
      </c>
      <c r="I158" s="10">
        <f t="shared" si="71"/>
        <v>14</v>
      </c>
      <c r="J158" s="10">
        <f t="shared" si="71"/>
        <v>10</v>
      </c>
      <c r="K158" s="10">
        <f t="shared" si="71"/>
        <v>27</v>
      </c>
      <c r="L158" s="26">
        <f>AVERAGE(L151:L157)</f>
        <v>4.25</v>
      </c>
      <c r="M158" s="18">
        <f>SUM(F158:J158)</f>
        <v>27</v>
      </c>
    </row>
    <row r="160" spans="2:13" x14ac:dyDescent="0.2">
      <c r="B160" s="42" t="s">
        <v>45</v>
      </c>
      <c r="C160" s="43" t="s">
        <v>197</v>
      </c>
      <c r="D160" s="44"/>
      <c r="E160" s="44"/>
      <c r="F160" s="40" t="s">
        <v>33</v>
      </c>
      <c r="G160" s="40" t="s">
        <v>36</v>
      </c>
      <c r="H160" s="40" t="s">
        <v>32</v>
      </c>
      <c r="I160" s="40" t="s">
        <v>31</v>
      </c>
      <c r="J160" s="40" t="s">
        <v>48</v>
      </c>
      <c r="K160" s="40" t="s">
        <v>55</v>
      </c>
      <c r="L160" s="40" t="s">
        <v>56</v>
      </c>
    </row>
    <row r="161" spans="2:13" x14ac:dyDescent="0.2">
      <c r="B161" s="42"/>
      <c r="C161" s="43"/>
      <c r="D161" s="44"/>
      <c r="E161" s="44"/>
      <c r="F161" s="41"/>
      <c r="G161" s="41"/>
      <c r="H161" s="41"/>
      <c r="I161" s="41"/>
      <c r="J161" s="41"/>
      <c r="K161" s="41"/>
      <c r="L161" s="41"/>
    </row>
    <row r="162" spans="2:13" x14ac:dyDescent="0.2">
      <c r="B162" s="4">
        <v>1</v>
      </c>
      <c r="C162" s="8" t="s">
        <v>40</v>
      </c>
      <c r="D162" s="4">
        <v>1</v>
      </c>
      <c r="E162" s="4">
        <f>D162*11</f>
        <v>11</v>
      </c>
      <c r="F162" s="4">
        <f>COUNTIF(Respostas!$DY$2:$DY$28,D162*1)</f>
        <v>0</v>
      </c>
      <c r="G162" s="4">
        <f>COUNTIF(Respostas!$DY$2:$DY$28,D162*2)</f>
        <v>0</v>
      </c>
      <c r="H162" s="4">
        <f>COUNTIF(Respostas!$DY$2:$DY$28,D162*3)</f>
        <v>1</v>
      </c>
      <c r="I162" s="4">
        <f>COUNTIF(Respostas!$DY$2:$DY$28,D162*4)</f>
        <v>1</v>
      </c>
      <c r="J162" s="4">
        <f>COUNTIF(Respostas!$DY$2:$DY$28,D162*5)</f>
        <v>1</v>
      </c>
      <c r="K162" s="4">
        <f t="shared" ref="K162:K168" si="72">F162+G162+H162+I162+J162</f>
        <v>3</v>
      </c>
      <c r="L162" s="19">
        <f t="shared" ref="L162:L168" si="73">IFERROR(((F162*1)+(G162*2)+(H162*3)+(I162*4)+(J162*5))/K162,0)</f>
        <v>4</v>
      </c>
    </row>
    <row r="163" spans="2:13" x14ac:dyDescent="0.2">
      <c r="B163" s="4">
        <v>2</v>
      </c>
      <c r="C163" s="5" t="s">
        <v>39</v>
      </c>
      <c r="D163" s="14">
        <v>101</v>
      </c>
      <c r="E163" s="4">
        <f t="shared" ref="E163:E168" si="74">D163*11</f>
        <v>1111</v>
      </c>
      <c r="F163" s="4">
        <f>COUNTIF(Respostas!$DY$2:$DY$28,D163*1)</f>
        <v>0</v>
      </c>
      <c r="G163" s="4">
        <f>COUNTIF(Respostas!$DY$2:$DY$28,D163*2)</f>
        <v>0</v>
      </c>
      <c r="H163" s="4">
        <f>COUNTIF(Respostas!$DY$2:$DY$28,D163*3)</f>
        <v>1</v>
      </c>
      <c r="I163" s="4">
        <f>COUNTIF(Respostas!$DY$2:$DY$28,D163*4)</f>
        <v>1</v>
      </c>
      <c r="J163" s="4">
        <f>COUNTIF(Respostas!$DY$2:$DY$28,D163*5)</f>
        <v>1</v>
      </c>
      <c r="K163" s="4">
        <f t="shared" si="72"/>
        <v>3</v>
      </c>
      <c r="L163" s="19">
        <f t="shared" si="73"/>
        <v>4</v>
      </c>
    </row>
    <row r="164" spans="2:13" x14ac:dyDescent="0.2">
      <c r="B164" s="4">
        <v>3</v>
      </c>
      <c r="C164" s="5" t="s">
        <v>34</v>
      </c>
      <c r="D164" s="14">
        <v>1001</v>
      </c>
      <c r="E164" s="4">
        <f t="shared" si="74"/>
        <v>11011</v>
      </c>
      <c r="F164" s="4">
        <f>COUNTIF(Respostas!$DY$2:$DY$28,D164*1)</f>
        <v>0</v>
      </c>
      <c r="G164" s="4">
        <f>COUNTIF(Respostas!$DY$2:$DY$28,D164*2)</f>
        <v>0</v>
      </c>
      <c r="H164" s="4">
        <f>COUNTIF(Respostas!$DY$2:$DY$28,D164*3)</f>
        <v>0</v>
      </c>
      <c r="I164" s="4">
        <f>COUNTIF(Respostas!$DY$2:$DY$28,D164*4)</f>
        <v>2</v>
      </c>
      <c r="J164" s="4">
        <f>COUNTIF(Respostas!$DY$2:$DY$28,D164*5)</f>
        <v>2</v>
      </c>
      <c r="K164" s="4">
        <f t="shared" si="72"/>
        <v>4</v>
      </c>
      <c r="L164" s="19">
        <f t="shared" si="73"/>
        <v>4.5</v>
      </c>
    </row>
    <row r="165" spans="2:13" x14ac:dyDescent="0.2">
      <c r="B165" s="4">
        <v>4</v>
      </c>
      <c r="C165" s="5" t="s">
        <v>42</v>
      </c>
      <c r="D165" s="14">
        <v>10001</v>
      </c>
      <c r="E165" s="4">
        <f t="shared" si="74"/>
        <v>110011</v>
      </c>
      <c r="F165" s="4">
        <f>COUNTIF(Respostas!$DY$2:$DY$28,D165*1)</f>
        <v>0</v>
      </c>
      <c r="G165" s="4">
        <f>COUNTIF(Respostas!$DY$2:$DY$28,D165*2)</f>
        <v>0</v>
      </c>
      <c r="H165" s="4">
        <f>COUNTIF(Respostas!$DY$2:$DY$28,D165*3)</f>
        <v>0</v>
      </c>
      <c r="I165" s="4">
        <f>COUNTIF(Respostas!$DY$2:$DY$28,D165*4)</f>
        <v>1</v>
      </c>
      <c r="J165" s="4">
        <f>COUNTIF(Respostas!$DY$2:$DY$28,D165*5)</f>
        <v>2</v>
      </c>
      <c r="K165" s="4">
        <f t="shared" si="72"/>
        <v>3</v>
      </c>
      <c r="L165" s="19">
        <f t="shared" si="73"/>
        <v>4.666666666666667</v>
      </c>
    </row>
    <row r="166" spans="2:13" x14ac:dyDescent="0.2">
      <c r="B166" s="4">
        <v>5</v>
      </c>
      <c r="C166" s="13" t="s">
        <v>28</v>
      </c>
      <c r="D166" s="15">
        <v>100001</v>
      </c>
      <c r="E166" s="4">
        <f t="shared" si="74"/>
        <v>1100011</v>
      </c>
      <c r="F166" s="4">
        <f>COUNTIF(Respostas!$DY$2:$DY$28,D166*1)</f>
        <v>0</v>
      </c>
      <c r="G166" s="4">
        <f>COUNTIF(Respostas!$DY$2:$DY$28,D166*2)</f>
        <v>0</v>
      </c>
      <c r="H166" s="4">
        <f>COUNTIF(Respostas!$DY$2:$DY$28,D166*3)</f>
        <v>0</v>
      </c>
      <c r="I166" s="4">
        <f>COUNTIF(Respostas!$DY$2:$DY$28,D166*4)</f>
        <v>4</v>
      </c>
      <c r="J166" s="4">
        <f>COUNTIF(Respostas!$DY$2:$DY$28,D166*5)</f>
        <v>2</v>
      </c>
      <c r="K166" s="4">
        <f t="shared" si="72"/>
        <v>6</v>
      </c>
      <c r="L166" s="19">
        <f t="shared" si="73"/>
        <v>4.333333333333333</v>
      </c>
    </row>
    <row r="167" spans="2:13" x14ac:dyDescent="0.2">
      <c r="B167" s="4">
        <v>6</v>
      </c>
      <c r="C167" s="5" t="s">
        <v>37</v>
      </c>
      <c r="D167" s="14">
        <v>1000001</v>
      </c>
      <c r="E167" s="4">
        <f t="shared" si="74"/>
        <v>11000011</v>
      </c>
      <c r="F167" s="4">
        <f>COUNTIF(Respostas!$DY$2:$DY$28,D167*1)</f>
        <v>0</v>
      </c>
      <c r="G167" s="4">
        <f>COUNTIF(Respostas!$DY$2:$DY$28,D167*2)</f>
        <v>0</v>
      </c>
      <c r="H167" s="4">
        <f>COUNTIF(Respostas!$DY$2:$DY$28,D167*3)</f>
        <v>1</v>
      </c>
      <c r="I167" s="4">
        <f>COUNTIF(Respostas!$DY$2:$DY$28,D167*4)</f>
        <v>4</v>
      </c>
      <c r="J167" s="4">
        <f>COUNTIF(Respostas!$DY$2:$DY$28,D167*5)</f>
        <v>0</v>
      </c>
      <c r="K167" s="4">
        <f t="shared" si="72"/>
        <v>5</v>
      </c>
      <c r="L167" s="19">
        <f t="shared" si="73"/>
        <v>3.8</v>
      </c>
    </row>
    <row r="168" spans="2:13" x14ac:dyDescent="0.2">
      <c r="B168" s="4">
        <v>7</v>
      </c>
      <c r="C168" s="5" t="s">
        <v>38</v>
      </c>
      <c r="D168" s="14">
        <v>100000001</v>
      </c>
      <c r="E168" s="4">
        <f t="shared" si="74"/>
        <v>1100000011</v>
      </c>
      <c r="F168" s="4">
        <f>COUNTIF(Respostas!$DY$2:$DY$28,D168*1)</f>
        <v>0</v>
      </c>
      <c r="G168" s="4">
        <f>COUNTIF(Respostas!$DY$2:$DY$28,D168*2)</f>
        <v>0</v>
      </c>
      <c r="H168" s="4">
        <f>COUNTIF(Respostas!$DY$2:$DY$28,D168*3)</f>
        <v>1</v>
      </c>
      <c r="I168" s="4">
        <f>COUNTIF(Respostas!$DY$2:$DY$28,D168*4)</f>
        <v>1</v>
      </c>
      <c r="J168" s="4">
        <f>COUNTIF(Respostas!$DY$2:$DY$28,D168*5)</f>
        <v>1</v>
      </c>
      <c r="K168" s="4">
        <f t="shared" si="72"/>
        <v>3</v>
      </c>
      <c r="L168" s="19">
        <f t="shared" si="73"/>
        <v>4</v>
      </c>
    </row>
    <row r="169" spans="2:13" x14ac:dyDescent="0.2">
      <c r="F169" s="10">
        <f>SUM(F162:F168)</f>
        <v>0</v>
      </c>
      <c r="G169" s="10">
        <f t="shared" ref="G169:K169" si="75">SUM(G162:G168)</f>
        <v>0</v>
      </c>
      <c r="H169" s="10">
        <f t="shared" si="75"/>
        <v>4</v>
      </c>
      <c r="I169" s="10">
        <f t="shared" si="75"/>
        <v>14</v>
      </c>
      <c r="J169" s="10">
        <f t="shared" si="75"/>
        <v>9</v>
      </c>
      <c r="K169" s="10">
        <f t="shared" si="75"/>
        <v>27</v>
      </c>
      <c r="L169" s="26">
        <f>AVERAGE(L162:L168)</f>
        <v>4.1857142857142859</v>
      </c>
      <c r="M169" s="18">
        <f>SUM(F169:J169)</f>
        <v>27</v>
      </c>
    </row>
  </sheetData>
  <mergeCells count="165">
    <mergeCell ref="K138:K139"/>
    <mergeCell ref="L138:L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B105:B106"/>
    <mergeCell ref="C105:C106"/>
    <mergeCell ref="D105:D106"/>
    <mergeCell ref="E105:E106"/>
    <mergeCell ref="B94:B95"/>
    <mergeCell ref="C94:C95"/>
    <mergeCell ref="D94:D95"/>
    <mergeCell ref="E94:E95"/>
    <mergeCell ref="B127:B128"/>
    <mergeCell ref="C127:C128"/>
    <mergeCell ref="D127:D128"/>
    <mergeCell ref="E127:E128"/>
    <mergeCell ref="B116:B117"/>
    <mergeCell ref="C116:C117"/>
    <mergeCell ref="D116:D117"/>
    <mergeCell ref="E116:E117"/>
    <mergeCell ref="B61:B62"/>
    <mergeCell ref="C61:C62"/>
    <mergeCell ref="D61:D62"/>
    <mergeCell ref="E61:E62"/>
    <mergeCell ref="B50:B51"/>
    <mergeCell ref="C50:C51"/>
    <mergeCell ref="D50:D51"/>
    <mergeCell ref="E50:E51"/>
    <mergeCell ref="B83:B84"/>
    <mergeCell ref="C83:C84"/>
    <mergeCell ref="D83:D84"/>
    <mergeCell ref="E83:E84"/>
    <mergeCell ref="B72:B73"/>
    <mergeCell ref="C72:C73"/>
    <mergeCell ref="D72:D73"/>
    <mergeCell ref="E72:E73"/>
    <mergeCell ref="B17:B18"/>
    <mergeCell ref="C17:C18"/>
    <mergeCell ref="D17:D18"/>
    <mergeCell ref="E17:E18"/>
    <mergeCell ref="B6:B7"/>
    <mergeCell ref="C6:C7"/>
    <mergeCell ref="D6:D7"/>
    <mergeCell ref="E6:E7"/>
    <mergeCell ref="B39:B40"/>
    <mergeCell ref="C39:C40"/>
    <mergeCell ref="D39:D40"/>
    <mergeCell ref="E39:E40"/>
    <mergeCell ref="B28:B29"/>
    <mergeCell ref="C28:C29"/>
    <mergeCell ref="D28:D29"/>
    <mergeCell ref="E28:E29"/>
    <mergeCell ref="F6:F7"/>
    <mergeCell ref="G6:G7"/>
    <mergeCell ref="H6:H7"/>
    <mergeCell ref="I6:I7"/>
    <mergeCell ref="J6:J7"/>
    <mergeCell ref="K6:K7"/>
    <mergeCell ref="L6:L7"/>
    <mergeCell ref="F17:F18"/>
    <mergeCell ref="G17:G18"/>
    <mergeCell ref="H17:H18"/>
    <mergeCell ref="I17:I18"/>
    <mergeCell ref="J17:J18"/>
    <mergeCell ref="K17:K18"/>
    <mergeCell ref="L17:L18"/>
    <mergeCell ref="F28:F29"/>
    <mergeCell ref="G28:G29"/>
    <mergeCell ref="H28:H29"/>
    <mergeCell ref="I28:I29"/>
    <mergeCell ref="J28:J29"/>
    <mergeCell ref="K28:K29"/>
    <mergeCell ref="L28:L29"/>
    <mergeCell ref="F39:F40"/>
    <mergeCell ref="G39:G40"/>
    <mergeCell ref="H39:H40"/>
    <mergeCell ref="I39:I40"/>
    <mergeCell ref="J39:J40"/>
    <mergeCell ref="K39:K40"/>
    <mergeCell ref="L39:L40"/>
    <mergeCell ref="F50:F51"/>
    <mergeCell ref="G50:G51"/>
    <mergeCell ref="H50:H51"/>
    <mergeCell ref="I50:I51"/>
    <mergeCell ref="J50:J51"/>
    <mergeCell ref="K50:K51"/>
    <mergeCell ref="L50:L51"/>
    <mergeCell ref="F61:F62"/>
    <mergeCell ref="G61:G62"/>
    <mergeCell ref="H61:H62"/>
    <mergeCell ref="I61:I62"/>
    <mergeCell ref="J61:J62"/>
    <mergeCell ref="K61:K62"/>
    <mergeCell ref="L61:L62"/>
    <mergeCell ref="F72:F73"/>
    <mergeCell ref="G72:G73"/>
    <mergeCell ref="H72:H73"/>
    <mergeCell ref="I72:I73"/>
    <mergeCell ref="J72:J73"/>
    <mergeCell ref="K72:K73"/>
    <mergeCell ref="L72:L73"/>
    <mergeCell ref="F83:F84"/>
    <mergeCell ref="G83:G84"/>
    <mergeCell ref="H83:H84"/>
    <mergeCell ref="I83:I84"/>
    <mergeCell ref="J83:J84"/>
    <mergeCell ref="K83:K84"/>
    <mergeCell ref="L83:L84"/>
    <mergeCell ref="F94:F95"/>
    <mergeCell ref="G94:G95"/>
    <mergeCell ref="H94:H95"/>
    <mergeCell ref="I94:I95"/>
    <mergeCell ref="J94:J95"/>
    <mergeCell ref="K94:K95"/>
    <mergeCell ref="L94:L95"/>
    <mergeCell ref="F105:F106"/>
    <mergeCell ref="G105:G106"/>
    <mergeCell ref="H105:H106"/>
    <mergeCell ref="I105:I106"/>
    <mergeCell ref="J105:J106"/>
    <mergeCell ref="K105:K106"/>
    <mergeCell ref="L105:L106"/>
    <mergeCell ref="F116:F117"/>
    <mergeCell ref="G116:G117"/>
    <mergeCell ref="H116:H117"/>
    <mergeCell ref="I116:I117"/>
    <mergeCell ref="J116:J117"/>
    <mergeCell ref="K116:K117"/>
    <mergeCell ref="L116:L117"/>
    <mergeCell ref="F127:F128"/>
    <mergeCell ref="G127:G128"/>
    <mergeCell ref="H127:H128"/>
    <mergeCell ref="I127:I128"/>
    <mergeCell ref="J127:J128"/>
    <mergeCell ref="K127:K128"/>
    <mergeCell ref="L127:L128"/>
    <mergeCell ref="K149:K150"/>
    <mergeCell ref="L149:L150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27FE3-59EA-429F-9A5A-4D55FEB7AAF7}">
  <dimension ref="B2:AA99"/>
  <sheetViews>
    <sheetView tabSelected="1" workbookViewId="0">
      <selection activeCell="AF99" sqref="AF99"/>
    </sheetView>
  </sheetViews>
  <sheetFormatPr defaultRowHeight="12.75" x14ac:dyDescent="0.2"/>
  <cols>
    <col min="1" max="1" width="2.7109375" style="2" customWidth="1"/>
    <col min="2" max="2" width="5.7109375" style="2" customWidth="1"/>
    <col min="3" max="3" width="63.85546875" style="2" customWidth="1"/>
    <col min="4" max="4" width="12.140625" style="2" hidden="1" customWidth="1"/>
    <col min="5" max="11" width="10.7109375" style="2" hidden="1" customWidth="1"/>
    <col min="12" max="12" width="11.42578125" style="2" hidden="1" customWidth="1"/>
    <col min="13" max="19" width="10.7109375" style="2" hidden="1" customWidth="1"/>
    <col min="20" max="20" width="12.140625" style="2" customWidth="1"/>
    <col min="21" max="21" width="10.5703125" style="2" customWidth="1"/>
    <col min="22" max="25" width="9.140625" style="2"/>
    <col min="26" max="26" width="14.7109375" style="2" customWidth="1"/>
    <col min="27" max="16384" width="9.140625" style="2"/>
  </cols>
  <sheetData>
    <row r="2" spans="2:27" ht="12.75" customHeight="1" x14ac:dyDescent="0.2">
      <c r="B2" s="42" t="s">
        <v>45</v>
      </c>
      <c r="C2" s="42" t="s">
        <v>77</v>
      </c>
      <c r="T2" s="49" t="s">
        <v>226</v>
      </c>
      <c r="U2" s="45" t="s">
        <v>224</v>
      </c>
      <c r="V2" s="45"/>
      <c r="W2" s="45"/>
      <c r="X2" s="45"/>
      <c r="Y2" s="45"/>
      <c r="Z2" s="45"/>
    </row>
    <row r="3" spans="2:27" x14ac:dyDescent="0.2">
      <c r="B3" s="42"/>
      <c r="C3" s="42"/>
      <c r="T3" s="49"/>
      <c r="U3" s="45"/>
      <c r="V3" s="45"/>
      <c r="W3" s="45"/>
      <c r="X3" s="45"/>
      <c r="Y3" s="45"/>
      <c r="Z3" s="45"/>
    </row>
    <row r="4" spans="2:27" x14ac:dyDescent="0.2">
      <c r="B4" s="4">
        <v>1</v>
      </c>
      <c r="C4" s="11" t="s">
        <v>40</v>
      </c>
      <c r="T4" s="35">
        <f>'Parte 1'!F5</f>
        <v>3</v>
      </c>
      <c r="U4" s="47">
        <f>'Parte 1'!L16</f>
        <v>8.6666666666666661</v>
      </c>
      <c r="V4" s="47"/>
      <c r="W4" s="47"/>
      <c r="X4" s="47"/>
      <c r="Y4" s="47"/>
      <c r="Z4" s="47"/>
    </row>
    <row r="5" spans="2:27" x14ac:dyDescent="0.2">
      <c r="B5" s="4">
        <v>2</v>
      </c>
      <c r="C5" s="12" t="s">
        <v>39</v>
      </c>
      <c r="T5" s="35">
        <f>'Parte 1'!F6</f>
        <v>3</v>
      </c>
      <c r="U5" s="47">
        <f>'Parte 1'!L17</f>
        <v>7.333333333333333</v>
      </c>
      <c r="V5" s="47"/>
      <c r="W5" s="47"/>
      <c r="X5" s="47"/>
      <c r="Y5" s="47"/>
      <c r="Z5" s="47"/>
    </row>
    <row r="6" spans="2:27" x14ac:dyDescent="0.2">
      <c r="B6" s="4">
        <v>3</v>
      </c>
      <c r="C6" s="12" t="s">
        <v>34</v>
      </c>
      <c r="T6" s="35">
        <f>'Parte 1'!F7</f>
        <v>4</v>
      </c>
      <c r="U6" s="47">
        <f>'Parte 1'!L18</f>
        <v>6.5</v>
      </c>
      <c r="V6" s="47"/>
      <c r="W6" s="47"/>
      <c r="X6" s="47"/>
      <c r="Y6" s="47"/>
      <c r="Z6" s="47"/>
      <c r="AA6" s="46"/>
    </row>
    <row r="7" spans="2:27" x14ac:dyDescent="0.2">
      <c r="B7" s="4">
        <v>4</v>
      </c>
      <c r="C7" s="12" t="s">
        <v>42</v>
      </c>
      <c r="T7" s="35">
        <f>'Parte 1'!F8</f>
        <v>3</v>
      </c>
      <c r="U7" s="47">
        <f>'Parte 1'!L19</f>
        <v>6.666666666666667</v>
      </c>
      <c r="V7" s="47"/>
      <c r="W7" s="47"/>
      <c r="X7" s="47"/>
      <c r="Y7" s="47"/>
      <c r="Z7" s="47"/>
    </row>
    <row r="8" spans="2:27" x14ac:dyDescent="0.2">
      <c r="B8" s="4">
        <v>5</v>
      </c>
      <c r="C8" s="9" t="s">
        <v>28</v>
      </c>
      <c r="T8" s="35">
        <f>'Parte 1'!F9</f>
        <v>6</v>
      </c>
      <c r="U8" s="47">
        <f>'Parte 1'!L20</f>
        <v>6.666666666666667</v>
      </c>
      <c r="V8" s="47"/>
      <c r="W8" s="47"/>
      <c r="X8" s="47"/>
      <c r="Y8" s="47"/>
      <c r="Z8" s="47"/>
    </row>
    <row r="9" spans="2:27" x14ac:dyDescent="0.2">
      <c r="B9" s="4">
        <v>6</v>
      </c>
      <c r="C9" s="12" t="s">
        <v>37</v>
      </c>
      <c r="T9" s="35">
        <f>'Parte 1'!F10</f>
        <v>5</v>
      </c>
      <c r="U9" s="47">
        <f>'Parte 1'!L21</f>
        <v>6.4</v>
      </c>
      <c r="V9" s="47"/>
      <c r="W9" s="47"/>
      <c r="X9" s="47"/>
      <c r="Y9" s="47"/>
      <c r="Z9" s="47"/>
    </row>
    <row r="10" spans="2:27" x14ac:dyDescent="0.2">
      <c r="B10" s="4">
        <v>7</v>
      </c>
      <c r="C10" s="12" t="s">
        <v>38</v>
      </c>
      <c r="T10" s="35">
        <f>'Parte 1'!F11</f>
        <v>3</v>
      </c>
      <c r="U10" s="47">
        <f>'Parte 1'!L22</f>
        <v>8</v>
      </c>
      <c r="V10" s="47"/>
      <c r="W10" s="47"/>
      <c r="X10" s="47"/>
      <c r="Y10" s="47"/>
      <c r="Z10" s="47"/>
    </row>
    <row r="11" spans="2:27" x14ac:dyDescent="0.2">
      <c r="T11" s="37" t="s">
        <v>56</v>
      </c>
      <c r="U11" s="48">
        <f>'Parte 1'!L23</f>
        <v>7.0370370370370372</v>
      </c>
      <c r="V11" s="48"/>
      <c r="W11" s="48"/>
      <c r="X11" s="48"/>
      <c r="Y11" s="48"/>
      <c r="Z11" s="48"/>
    </row>
    <row r="13" spans="2:27" x14ac:dyDescent="0.2">
      <c r="B13" s="42" t="s">
        <v>45</v>
      </c>
      <c r="C13" s="42" t="s">
        <v>225</v>
      </c>
      <c r="D13" s="42" t="s">
        <v>46</v>
      </c>
      <c r="E13" s="40" t="s">
        <v>81</v>
      </c>
      <c r="F13" s="40" t="s">
        <v>82</v>
      </c>
      <c r="G13" s="40" t="s">
        <v>83</v>
      </c>
      <c r="H13" s="40" t="s">
        <v>84</v>
      </c>
      <c r="I13" s="40" t="s">
        <v>85</v>
      </c>
      <c r="J13" s="40" t="s">
        <v>86</v>
      </c>
      <c r="K13" s="40" t="s">
        <v>87</v>
      </c>
      <c r="T13" s="45" t="s">
        <v>226</v>
      </c>
      <c r="U13" s="45" t="s">
        <v>227</v>
      </c>
      <c r="V13" s="36"/>
      <c r="W13" s="36"/>
      <c r="X13" s="36"/>
      <c r="Y13" s="36"/>
      <c r="Z13" s="36"/>
      <c r="AA13" s="36"/>
    </row>
    <row r="14" spans="2:27" x14ac:dyDescent="0.2">
      <c r="B14" s="42"/>
      <c r="C14" s="42"/>
      <c r="D14" s="42"/>
      <c r="E14" s="41"/>
      <c r="F14" s="41"/>
      <c r="G14" s="41"/>
      <c r="H14" s="41"/>
      <c r="I14" s="41"/>
      <c r="J14" s="41"/>
      <c r="K14" s="41"/>
      <c r="T14" s="45"/>
      <c r="U14" s="45"/>
      <c r="V14" s="32"/>
      <c r="W14" s="32"/>
      <c r="X14" s="32"/>
      <c r="Y14" s="32"/>
      <c r="Z14" s="32"/>
      <c r="AA14" s="32"/>
    </row>
    <row r="15" spans="2:27" x14ac:dyDescent="0.2">
      <c r="B15" s="4">
        <v>1</v>
      </c>
      <c r="C15" s="11" t="s">
        <v>40</v>
      </c>
      <c r="D15" s="4">
        <f>T4</f>
        <v>3</v>
      </c>
      <c r="E15" s="25">
        <f>'Parte 2.1'!L8*2</f>
        <v>6.666666666666667</v>
      </c>
      <c r="F15" s="25">
        <f>'Parte 2.1'!L19*2</f>
        <v>8</v>
      </c>
      <c r="G15" s="25">
        <f>'Parte 2.1'!L30*2</f>
        <v>8</v>
      </c>
      <c r="H15" s="25">
        <f>'Parte 2.1'!L41*2</f>
        <v>7.333333333333333</v>
      </c>
      <c r="I15" s="25">
        <f>'Parte 2.1'!L52*2</f>
        <v>8</v>
      </c>
      <c r="J15" s="25">
        <f>'Parte 2.1'!L63*2</f>
        <v>8.6666666666666661</v>
      </c>
      <c r="K15" s="25">
        <f>'Parte 2.1'!L74*2</f>
        <v>6.666666666666667</v>
      </c>
      <c r="T15" s="4">
        <f>T4</f>
        <v>3</v>
      </c>
      <c r="U15" s="19">
        <f>AVERAGE(E15:K15)</f>
        <v>7.6190476190476186</v>
      </c>
      <c r="V15" s="38"/>
      <c r="W15" s="38"/>
      <c r="X15" s="38"/>
      <c r="Y15" s="38"/>
      <c r="Z15" s="38"/>
      <c r="AA15" s="38"/>
    </row>
    <row r="16" spans="2:27" x14ac:dyDescent="0.2">
      <c r="B16" s="4">
        <v>2</v>
      </c>
      <c r="C16" s="12" t="s">
        <v>39</v>
      </c>
      <c r="D16" s="4">
        <f>T5</f>
        <v>3</v>
      </c>
      <c r="E16" s="25">
        <f>'Parte 2.1'!L9*2</f>
        <v>8</v>
      </c>
      <c r="F16" s="25">
        <f>'Parte 2.1'!L20*2</f>
        <v>8</v>
      </c>
      <c r="G16" s="25">
        <f>'Parte 2.1'!L31*2</f>
        <v>6.666666666666667</v>
      </c>
      <c r="H16" s="25">
        <f>'Parte 2.1'!L42*2</f>
        <v>6</v>
      </c>
      <c r="I16" s="25">
        <f>'Parte 2.1'!L53*2</f>
        <v>6</v>
      </c>
      <c r="J16" s="25">
        <f>'Parte 2.1'!L64*2</f>
        <v>7.333333333333333</v>
      </c>
      <c r="K16" s="25">
        <f>'Parte 2.1'!L75*2</f>
        <v>6</v>
      </c>
      <c r="T16" s="4">
        <f t="shared" ref="T16:T21" si="0">T5</f>
        <v>3</v>
      </c>
      <c r="U16" s="19">
        <f>AVERAGE(E16:K16)</f>
        <v>6.8571428571428585</v>
      </c>
      <c r="V16" s="38"/>
      <c r="W16" s="38"/>
      <c r="X16" s="38"/>
      <c r="Y16" s="38"/>
      <c r="Z16" s="38"/>
      <c r="AA16" s="38"/>
    </row>
    <row r="17" spans="2:27" x14ac:dyDescent="0.2">
      <c r="B17" s="4">
        <v>3</v>
      </c>
      <c r="C17" s="12" t="s">
        <v>34</v>
      </c>
      <c r="D17" s="4">
        <f>T6</f>
        <v>4</v>
      </c>
      <c r="E17" s="25">
        <f>'Parte 2.1'!L10*2</f>
        <v>9</v>
      </c>
      <c r="F17" s="25">
        <f>'Parte 2.1'!L21*2</f>
        <v>9</v>
      </c>
      <c r="G17" s="25">
        <f>'Parte 2.1'!L32*2</f>
        <v>7.5</v>
      </c>
      <c r="H17" s="25">
        <f>'Parte 2.1'!L43*2</f>
        <v>8.5</v>
      </c>
      <c r="I17" s="25">
        <f>'Parte 2.1'!L54*2</f>
        <v>8</v>
      </c>
      <c r="J17" s="25">
        <f>'Parte 2.1'!L65*2</f>
        <v>8.5</v>
      </c>
      <c r="K17" s="25">
        <f>'Parte 2.1'!L76*2</f>
        <v>8.5</v>
      </c>
      <c r="T17" s="4">
        <f t="shared" si="0"/>
        <v>4</v>
      </c>
      <c r="U17" s="19">
        <f>AVERAGE(E17:K17)</f>
        <v>8.4285714285714288</v>
      </c>
      <c r="V17" s="38"/>
      <c r="W17" s="38"/>
      <c r="X17" s="38"/>
      <c r="Y17" s="38"/>
      <c r="Z17" s="38"/>
      <c r="AA17" s="38"/>
    </row>
    <row r="18" spans="2:27" x14ac:dyDescent="0.2">
      <c r="B18" s="4">
        <v>4</v>
      </c>
      <c r="C18" s="12" t="s">
        <v>42</v>
      </c>
      <c r="D18" s="4">
        <f>T7</f>
        <v>3</v>
      </c>
      <c r="E18" s="25">
        <f>'Parte 2.1'!L11*2</f>
        <v>9.3333333333333339</v>
      </c>
      <c r="F18" s="25">
        <f>'Parte 2.1'!L22*2</f>
        <v>10</v>
      </c>
      <c r="G18" s="25">
        <f>'Parte 2.1'!L33*2</f>
        <v>8</v>
      </c>
      <c r="H18" s="25">
        <f>'Parte 2.1'!L44*2</f>
        <v>9.3333333333333339</v>
      </c>
      <c r="I18" s="25">
        <f>'Parte 2.1'!L55*2</f>
        <v>9.3333333333333339</v>
      </c>
      <c r="J18" s="25">
        <f>'Parte 2.1'!L66*2</f>
        <v>9.3333333333333339</v>
      </c>
      <c r="K18" s="25">
        <f>'Parte 2.1'!L77*2</f>
        <v>8</v>
      </c>
      <c r="T18" s="4">
        <f t="shared" si="0"/>
        <v>3</v>
      </c>
      <c r="U18" s="19">
        <f>AVERAGE(E18:K18)</f>
        <v>9.0476190476190492</v>
      </c>
      <c r="V18" s="38"/>
      <c r="W18" s="38"/>
      <c r="X18" s="38"/>
      <c r="Y18" s="38"/>
      <c r="Z18" s="38"/>
      <c r="AA18" s="38"/>
    </row>
    <row r="19" spans="2:27" x14ac:dyDescent="0.2">
      <c r="B19" s="4">
        <v>5</v>
      </c>
      <c r="C19" s="9" t="s">
        <v>28</v>
      </c>
      <c r="D19" s="4">
        <f>T8</f>
        <v>6</v>
      </c>
      <c r="E19" s="25">
        <f>'Parte 2.1'!L12*2</f>
        <v>8.6666666666666661</v>
      </c>
      <c r="F19" s="25">
        <f>'Parte 2.1'!L23*2</f>
        <v>8.6666666666666661</v>
      </c>
      <c r="G19" s="25">
        <f>'Parte 2.1'!L34*2</f>
        <v>8.6666666666666661</v>
      </c>
      <c r="H19" s="25">
        <f>'Parte 2.1'!L45*2</f>
        <v>8.3333333333333339</v>
      </c>
      <c r="I19" s="25">
        <f>'Parte 2.1'!L56*2</f>
        <v>9</v>
      </c>
      <c r="J19" s="25">
        <f>'Parte 2.1'!L67*2</f>
        <v>9</v>
      </c>
      <c r="K19" s="25">
        <f>'Parte 2.1'!L78*2</f>
        <v>8.6666666666666661</v>
      </c>
      <c r="T19" s="4">
        <f t="shared" si="0"/>
        <v>6</v>
      </c>
      <c r="U19" s="19">
        <f>AVERAGE(E19:K19)</f>
        <v>8.7142857142857135</v>
      </c>
      <c r="V19" s="38"/>
      <c r="W19" s="38"/>
      <c r="X19" s="38"/>
      <c r="Y19" s="38"/>
      <c r="Z19" s="38"/>
      <c r="AA19" s="38"/>
    </row>
    <row r="20" spans="2:27" x14ac:dyDescent="0.2">
      <c r="B20" s="4">
        <v>6</v>
      </c>
      <c r="C20" s="12" t="s">
        <v>37</v>
      </c>
      <c r="D20" s="4">
        <f>T9</f>
        <v>5</v>
      </c>
      <c r="E20" s="25">
        <f>'Parte 2.1'!L13*2</f>
        <v>6.8</v>
      </c>
      <c r="F20" s="25">
        <f>'Parte 2.1'!L24*2</f>
        <v>5.6</v>
      </c>
      <c r="G20" s="25">
        <f>'Parte 2.1'!L35*2</f>
        <v>7.2</v>
      </c>
      <c r="H20" s="25">
        <f>'Parte 2.1'!L46*2</f>
        <v>7.2</v>
      </c>
      <c r="I20" s="25">
        <f>'Parte 2.1'!L57*2</f>
        <v>8.4</v>
      </c>
      <c r="J20" s="25">
        <f>'Parte 2.1'!L68*2</f>
        <v>8.8000000000000007</v>
      </c>
      <c r="K20" s="25">
        <f>'Parte 2.1'!L79*2</f>
        <v>8.4</v>
      </c>
      <c r="T20" s="4">
        <f t="shared" si="0"/>
        <v>5</v>
      </c>
      <c r="U20" s="19">
        <f>AVERAGE(E20:K20)</f>
        <v>7.4857142857142858</v>
      </c>
      <c r="V20" s="38"/>
      <c r="W20" s="38"/>
      <c r="X20" s="38"/>
      <c r="Y20" s="38"/>
      <c r="Z20" s="38"/>
      <c r="AA20" s="38"/>
    </row>
    <row r="21" spans="2:27" x14ac:dyDescent="0.2">
      <c r="B21" s="4">
        <v>7</v>
      </c>
      <c r="C21" s="12" t="s">
        <v>38</v>
      </c>
      <c r="D21" s="4">
        <f>T10</f>
        <v>3</v>
      </c>
      <c r="E21" s="25">
        <f>'Parte 2.1'!L14*2</f>
        <v>8.6666666666666661</v>
      </c>
      <c r="F21" s="25">
        <f>'Parte 2.1'!L25*2</f>
        <v>8</v>
      </c>
      <c r="G21" s="25">
        <f>'Parte 2.1'!L36*2</f>
        <v>8</v>
      </c>
      <c r="H21" s="25">
        <f>'Parte 2.1'!L47*2</f>
        <v>8</v>
      </c>
      <c r="I21" s="25">
        <f>'Parte 2.1'!L58*2</f>
        <v>9.3333333333333339</v>
      </c>
      <c r="J21" s="25">
        <f>'Parte 2.1'!L69*2</f>
        <v>8.6666666666666661</v>
      </c>
      <c r="K21" s="25">
        <f>'Parte 2.1'!L80*2</f>
        <v>7.333333333333333</v>
      </c>
      <c r="T21" s="4">
        <f t="shared" si="0"/>
        <v>3</v>
      </c>
      <c r="U21" s="19">
        <f>AVERAGE(E21:K21)</f>
        <v>8.2857142857142865</v>
      </c>
      <c r="V21" s="38"/>
      <c r="W21" s="38"/>
      <c r="X21" s="38"/>
      <c r="Y21" s="38"/>
      <c r="Z21" s="38"/>
      <c r="AA21" s="38"/>
    </row>
    <row r="22" spans="2:27" x14ac:dyDescent="0.2">
      <c r="D22" s="37" t="s">
        <v>56</v>
      </c>
      <c r="E22" s="27">
        <f>'Parte 2.1'!L15*2</f>
        <v>8.1619047619047613</v>
      </c>
      <c r="F22" s="27">
        <f>'Parte 2.1'!L26*2</f>
        <v>8.1809523809523803</v>
      </c>
      <c r="G22" s="27">
        <f>'Parte 2.1'!L37*2</f>
        <v>7.71904761904762</v>
      </c>
      <c r="H22" s="27">
        <f>'Parte 2.1'!L48*2</f>
        <v>7.8142857142857149</v>
      </c>
      <c r="I22" s="27">
        <f>'Parte 2.1'!L59*2</f>
        <v>8.295238095238096</v>
      </c>
      <c r="J22" s="27">
        <f>'Parte 2.1'!L70*2</f>
        <v>8.6142857142857157</v>
      </c>
      <c r="K22" s="27">
        <f>'Parte 2.1'!L81*2</f>
        <v>7.6523809523809527</v>
      </c>
      <c r="T22" s="50" t="s">
        <v>56</v>
      </c>
      <c r="U22" s="24">
        <f>AVERAGE(E22:K22)</f>
        <v>8.0625850340136065</v>
      </c>
      <c r="V22" s="39"/>
      <c r="W22" s="39"/>
      <c r="X22" s="39"/>
      <c r="Y22" s="39"/>
      <c r="Z22" s="39"/>
      <c r="AA22" s="39"/>
    </row>
    <row r="24" spans="2:27" x14ac:dyDescent="0.2">
      <c r="B24" s="42" t="s">
        <v>45</v>
      </c>
      <c r="C24" s="42" t="s">
        <v>228</v>
      </c>
      <c r="D24" s="42" t="s">
        <v>46</v>
      </c>
      <c r="E24" s="40" t="s">
        <v>88</v>
      </c>
      <c r="F24" s="40" t="s">
        <v>89</v>
      </c>
      <c r="G24" s="40" t="s">
        <v>90</v>
      </c>
      <c r="H24" s="40" t="s">
        <v>91</v>
      </c>
      <c r="I24" s="40" t="s">
        <v>92</v>
      </c>
      <c r="J24" s="40" t="s">
        <v>93</v>
      </c>
      <c r="T24" s="45" t="s">
        <v>226</v>
      </c>
      <c r="U24" s="45" t="s">
        <v>227</v>
      </c>
    </row>
    <row r="25" spans="2:27" x14ac:dyDescent="0.2">
      <c r="B25" s="42"/>
      <c r="C25" s="42"/>
      <c r="D25" s="42"/>
      <c r="E25" s="41"/>
      <c r="F25" s="41"/>
      <c r="G25" s="41"/>
      <c r="H25" s="41"/>
      <c r="I25" s="41"/>
      <c r="J25" s="41"/>
      <c r="T25" s="45"/>
      <c r="U25" s="45"/>
    </row>
    <row r="26" spans="2:27" x14ac:dyDescent="0.2">
      <c r="B26" s="4">
        <v>1</v>
      </c>
      <c r="C26" s="11" t="s">
        <v>40</v>
      </c>
      <c r="D26" s="4">
        <f>D15</f>
        <v>3</v>
      </c>
      <c r="E26" s="19">
        <f>'Parte 2.2'!L8*2</f>
        <v>8</v>
      </c>
      <c r="F26" s="19">
        <f>'Parte 2.2'!L19*2</f>
        <v>6</v>
      </c>
      <c r="G26" s="19">
        <f>'Parte 2.2'!L30*2</f>
        <v>6.666666666666667</v>
      </c>
      <c r="H26" s="19">
        <f>'Parte 2.2'!L41*2</f>
        <v>6.666666666666667</v>
      </c>
      <c r="I26" s="19">
        <f>'Parte 2.2'!L52*2</f>
        <v>7.333333333333333</v>
      </c>
      <c r="J26" s="19">
        <f>'Parte 2.2'!L63*2</f>
        <v>6.666666666666667</v>
      </c>
      <c r="T26" s="4">
        <f>T15</f>
        <v>3</v>
      </c>
      <c r="U26" s="19">
        <f>AVERAGE(E26:J26)</f>
        <v>6.8888888888888893</v>
      </c>
    </row>
    <row r="27" spans="2:27" x14ac:dyDescent="0.2">
      <c r="B27" s="4">
        <v>2</v>
      </c>
      <c r="C27" s="12" t="s">
        <v>39</v>
      </c>
      <c r="D27" s="4">
        <f t="shared" ref="D27" si="1">D16</f>
        <v>3</v>
      </c>
      <c r="E27" s="19">
        <f>'Parte 2.2'!L9*2</f>
        <v>6.666666666666667</v>
      </c>
      <c r="F27" s="19">
        <f>'Parte 2.2'!L20*2</f>
        <v>6</v>
      </c>
      <c r="G27" s="19">
        <f>'Parte 2.2'!L31*2</f>
        <v>6</v>
      </c>
      <c r="H27" s="19">
        <f>'Parte 2.2'!L42*2</f>
        <v>6</v>
      </c>
      <c r="I27" s="19">
        <f>'Parte 2.2'!L53*2</f>
        <v>6.666666666666667</v>
      </c>
      <c r="J27" s="19">
        <f>'Parte 2.2'!L64*2</f>
        <v>7.333333333333333</v>
      </c>
      <c r="T27" s="4">
        <f t="shared" ref="T27:T32" si="2">T16</f>
        <v>3</v>
      </c>
      <c r="U27" s="19">
        <f t="shared" ref="U27:U33" si="3">AVERAGE(E27:J27)</f>
        <v>6.4444444444444455</v>
      </c>
    </row>
    <row r="28" spans="2:27" x14ac:dyDescent="0.2">
      <c r="B28" s="4">
        <v>3</v>
      </c>
      <c r="C28" s="12" t="s">
        <v>34</v>
      </c>
      <c r="D28" s="4">
        <f t="shared" ref="D28" si="4">D17</f>
        <v>4</v>
      </c>
      <c r="E28" s="19">
        <f>'Parte 2.2'!L10*2</f>
        <v>8</v>
      </c>
      <c r="F28" s="19">
        <f>'Parte 2.2'!L21*2</f>
        <v>8</v>
      </c>
      <c r="G28" s="19">
        <f>'Parte 2.2'!L32*2</f>
        <v>8</v>
      </c>
      <c r="H28" s="19">
        <f>'Parte 2.2'!L43*2</f>
        <v>8</v>
      </c>
      <c r="I28" s="19">
        <f>'Parte 2.2'!L54*2</f>
        <v>8.5</v>
      </c>
      <c r="J28" s="19">
        <f>'Parte 2.2'!L65*2</f>
        <v>8.5</v>
      </c>
      <c r="T28" s="4">
        <f t="shared" si="2"/>
        <v>4</v>
      </c>
      <c r="U28" s="19">
        <f t="shared" si="3"/>
        <v>8.1666666666666661</v>
      </c>
    </row>
    <row r="29" spans="2:27" x14ac:dyDescent="0.2">
      <c r="B29" s="4">
        <v>4</v>
      </c>
      <c r="C29" s="12" t="s">
        <v>42</v>
      </c>
      <c r="D29" s="4">
        <f t="shared" ref="D29" si="5">D18</f>
        <v>3</v>
      </c>
      <c r="E29" s="19">
        <f>'Parte 2.2'!L11*2</f>
        <v>8</v>
      </c>
      <c r="F29" s="19">
        <f>'Parte 2.2'!L22*2</f>
        <v>7.333333333333333</v>
      </c>
      <c r="G29" s="19">
        <f>'Parte 2.2'!L33*2</f>
        <v>8</v>
      </c>
      <c r="H29" s="19">
        <f>'Parte 2.2'!L44*2</f>
        <v>8</v>
      </c>
      <c r="I29" s="19">
        <f>'Parte 2.2'!L55*2</f>
        <v>8.6666666666666661</v>
      </c>
      <c r="J29" s="19">
        <f>'Parte 2.2'!L66*2</f>
        <v>8.6666666666666661</v>
      </c>
      <c r="T29" s="4">
        <f t="shared" si="2"/>
        <v>3</v>
      </c>
      <c r="U29" s="19">
        <f t="shared" si="3"/>
        <v>8.1111111111111107</v>
      </c>
    </row>
    <row r="30" spans="2:27" x14ac:dyDescent="0.2">
      <c r="B30" s="4">
        <v>5</v>
      </c>
      <c r="C30" s="9" t="s">
        <v>28</v>
      </c>
      <c r="D30" s="4">
        <f t="shared" ref="D30" si="6">D19</f>
        <v>6</v>
      </c>
      <c r="E30" s="19">
        <f>'Parte 2.2'!L12*2</f>
        <v>8.3333333333333339</v>
      </c>
      <c r="F30" s="19">
        <f>'Parte 2.2'!L23*2</f>
        <v>7.666666666666667</v>
      </c>
      <c r="G30" s="19">
        <f>'Parte 2.2'!L34*2</f>
        <v>8</v>
      </c>
      <c r="H30" s="19">
        <f>'Parte 2.2'!L45*2</f>
        <v>7.666666666666667</v>
      </c>
      <c r="I30" s="19">
        <f>'Parte 2.2'!L56*2</f>
        <v>8.3333333333333339</v>
      </c>
      <c r="J30" s="19">
        <f>'Parte 2.2'!L67*2</f>
        <v>8.3333333333333339</v>
      </c>
      <c r="T30" s="4">
        <f t="shared" si="2"/>
        <v>6</v>
      </c>
      <c r="U30" s="19">
        <f t="shared" si="3"/>
        <v>8.0555555555555554</v>
      </c>
    </row>
    <row r="31" spans="2:27" x14ac:dyDescent="0.2">
      <c r="B31" s="4">
        <v>6</v>
      </c>
      <c r="C31" s="12" t="s">
        <v>37</v>
      </c>
      <c r="D31" s="4">
        <f t="shared" ref="D31" si="7">D20</f>
        <v>5</v>
      </c>
      <c r="E31" s="19">
        <f>'Parte 2.2'!L13*2</f>
        <v>7.2</v>
      </c>
      <c r="F31" s="19">
        <f>'Parte 2.2'!L24*2</f>
        <v>6.4</v>
      </c>
      <c r="G31" s="19">
        <f>'Parte 2.2'!L35*2</f>
        <v>5.6</v>
      </c>
      <c r="H31" s="19">
        <f>'Parte 2.2'!L46*2</f>
        <v>4</v>
      </c>
      <c r="I31" s="19">
        <f>'Parte 2.2'!L57*2</f>
        <v>5.6</v>
      </c>
      <c r="J31" s="19">
        <f>'Parte 2.2'!L68*2</f>
        <v>6.4</v>
      </c>
      <c r="T31" s="4">
        <f t="shared" si="2"/>
        <v>5</v>
      </c>
      <c r="U31" s="19">
        <f t="shared" si="3"/>
        <v>5.8666666666666671</v>
      </c>
    </row>
    <row r="32" spans="2:27" x14ac:dyDescent="0.2">
      <c r="B32" s="4">
        <v>7</v>
      </c>
      <c r="C32" s="12" t="s">
        <v>38</v>
      </c>
      <c r="D32" s="4">
        <f t="shared" ref="D32" si="8">D21</f>
        <v>3</v>
      </c>
      <c r="E32" s="19">
        <f>'Parte 2.2'!L14*2</f>
        <v>8.6666666666666661</v>
      </c>
      <c r="F32" s="19">
        <f>'Parte 2.2'!L25*2</f>
        <v>7.333333333333333</v>
      </c>
      <c r="G32" s="19">
        <f>'Parte 2.2'!L36*2</f>
        <v>7.333333333333333</v>
      </c>
      <c r="H32" s="19">
        <f>'Parte 2.2'!L47*2</f>
        <v>7.333333333333333</v>
      </c>
      <c r="I32" s="19">
        <f>'Parte 2.2'!L58*2</f>
        <v>8</v>
      </c>
      <c r="J32" s="19">
        <f>'Parte 2.2'!L69*2</f>
        <v>6</v>
      </c>
      <c r="T32" s="4">
        <f t="shared" si="2"/>
        <v>3</v>
      </c>
      <c r="U32" s="19">
        <f t="shared" si="3"/>
        <v>7.4444444444444438</v>
      </c>
    </row>
    <row r="33" spans="2:21" x14ac:dyDescent="0.2">
      <c r="D33" s="37" t="s">
        <v>56</v>
      </c>
      <c r="E33" s="24">
        <f>'Parte 2.2'!L15*2</f>
        <v>7.8380952380952378</v>
      </c>
      <c r="F33" s="24">
        <f>'Parte 2.2'!L26*2</f>
        <v>6.961904761904762</v>
      </c>
      <c r="G33" s="24">
        <f>'Parte 2.2'!L37*2</f>
        <v>7.0857142857142872</v>
      </c>
      <c r="H33" s="24">
        <f>'Parte 2.2'!L48*2</f>
        <v>6.8095238095238102</v>
      </c>
      <c r="I33" s="24">
        <f>'Parte 2.2'!L59*2</f>
        <v>7.5857142857142863</v>
      </c>
      <c r="J33" s="24">
        <f>'Parte 2.2'!L70*2</f>
        <v>7.4142857142857137</v>
      </c>
      <c r="T33" s="50" t="s">
        <v>56</v>
      </c>
      <c r="U33" s="24">
        <f t="shared" si="3"/>
        <v>7.2825396825396824</v>
      </c>
    </row>
    <row r="35" spans="2:21" x14ac:dyDescent="0.2">
      <c r="B35" s="42" t="s">
        <v>45</v>
      </c>
      <c r="C35" s="42" t="s">
        <v>229</v>
      </c>
      <c r="D35" s="42" t="s">
        <v>46</v>
      </c>
      <c r="E35" s="40" t="s">
        <v>94</v>
      </c>
      <c r="F35" s="40" t="s">
        <v>95</v>
      </c>
      <c r="G35" s="40" t="s">
        <v>96</v>
      </c>
      <c r="H35" s="40" t="s">
        <v>97</v>
      </c>
      <c r="I35" s="40" t="s">
        <v>98</v>
      </c>
      <c r="J35" s="40" t="s">
        <v>99</v>
      </c>
      <c r="K35" s="40" t="s">
        <v>100</v>
      </c>
      <c r="T35" s="45" t="s">
        <v>226</v>
      </c>
      <c r="U35" s="45" t="s">
        <v>227</v>
      </c>
    </row>
    <row r="36" spans="2:21" x14ac:dyDescent="0.2">
      <c r="B36" s="42"/>
      <c r="C36" s="42"/>
      <c r="D36" s="42"/>
      <c r="E36" s="41"/>
      <c r="F36" s="41"/>
      <c r="G36" s="41"/>
      <c r="H36" s="41"/>
      <c r="I36" s="41"/>
      <c r="J36" s="41"/>
      <c r="K36" s="41"/>
      <c r="T36" s="45"/>
      <c r="U36" s="45"/>
    </row>
    <row r="37" spans="2:21" x14ac:dyDescent="0.2">
      <c r="B37" s="4">
        <v>1</v>
      </c>
      <c r="C37" s="11" t="s">
        <v>40</v>
      </c>
      <c r="D37" s="4">
        <f>D26</f>
        <v>3</v>
      </c>
      <c r="E37" s="19">
        <f>'Parte 2.3'!L8*2</f>
        <v>8.6666666666666661</v>
      </c>
      <c r="F37" s="19">
        <f>'Parte 2.3'!L19*2</f>
        <v>8.6666666666666661</v>
      </c>
      <c r="G37" s="19">
        <f>'Parte 2.3'!L30*2</f>
        <v>8</v>
      </c>
      <c r="H37" s="19">
        <f>'Parte 2.3'!L41*2</f>
        <v>7.333333333333333</v>
      </c>
      <c r="I37" s="19">
        <f>'Parte 2.3'!L52*2</f>
        <v>8</v>
      </c>
      <c r="J37" s="19">
        <f>'Parte 2.3'!L63*2</f>
        <v>8</v>
      </c>
      <c r="K37" s="19">
        <f>'Parte 2.3'!L74*2</f>
        <v>7.333333333333333</v>
      </c>
      <c r="T37" s="4">
        <f>T26</f>
        <v>3</v>
      </c>
      <c r="U37" s="19">
        <f>AVERAGE(E37:K37)</f>
        <v>8</v>
      </c>
    </row>
    <row r="38" spans="2:21" x14ac:dyDescent="0.2">
      <c r="B38" s="4">
        <v>2</v>
      </c>
      <c r="C38" s="12" t="s">
        <v>39</v>
      </c>
      <c r="D38" s="4">
        <f t="shared" ref="D38" si="9">D27</f>
        <v>3</v>
      </c>
      <c r="E38" s="19">
        <f>'Parte 2.3'!L9*2</f>
        <v>6</v>
      </c>
      <c r="F38" s="19">
        <f>'Parte 2.3'!L20*2</f>
        <v>6</v>
      </c>
      <c r="G38" s="19">
        <f>'Parte 2.3'!L31*2</f>
        <v>6</v>
      </c>
      <c r="H38" s="19">
        <f>'Parte 2.3'!L42*2</f>
        <v>6</v>
      </c>
      <c r="I38" s="19">
        <f>'Parte 2.3'!L53*2</f>
        <v>6</v>
      </c>
      <c r="J38" s="19">
        <f>'Parte 2.3'!L64*2</f>
        <v>6.666666666666667</v>
      </c>
      <c r="K38" s="19">
        <f>'Parte 2.3'!L75*2</f>
        <v>6</v>
      </c>
      <c r="T38" s="4">
        <f t="shared" ref="T38:T43" si="10">T27</f>
        <v>3</v>
      </c>
      <c r="U38" s="19">
        <f>AVERAGE(E38:K38)</f>
        <v>6.0952380952380949</v>
      </c>
    </row>
    <row r="39" spans="2:21" x14ac:dyDescent="0.2">
      <c r="B39" s="4">
        <v>3</v>
      </c>
      <c r="C39" s="12" t="s">
        <v>34</v>
      </c>
      <c r="D39" s="4">
        <f t="shared" ref="D39" si="11">D28</f>
        <v>4</v>
      </c>
      <c r="E39" s="19">
        <f>'Parte 2.3'!L10*2</f>
        <v>8.5</v>
      </c>
      <c r="F39" s="19">
        <f>'Parte 2.3'!L21*2</f>
        <v>8</v>
      </c>
      <c r="G39" s="19">
        <f>'Parte 2.3'!L32*2</f>
        <v>8</v>
      </c>
      <c r="H39" s="19">
        <f>'Parte 2.3'!L43*2</f>
        <v>8</v>
      </c>
      <c r="I39" s="19">
        <f>'Parte 2.3'!L54*2</f>
        <v>8</v>
      </c>
      <c r="J39" s="19">
        <f>'Parte 2.3'!L65*2</f>
        <v>9</v>
      </c>
      <c r="K39" s="19">
        <f>'Parte 2.3'!L76*2</f>
        <v>7.5</v>
      </c>
      <c r="T39" s="4">
        <f t="shared" si="10"/>
        <v>4</v>
      </c>
      <c r="U39" s="19">
        <f>AVERAGE(E39:K39)</f>
        <v>8.1428571428571423</v>
      </c>
    </row>
    <row r="40" spans="2:21" x14ac:dyDescent="0.2">
      <c r="B40" s="4">
        <v>4</v>
      </c>
      <c r="C40" s="12" t="s">
        <v>42</v>
      </c>
      <c r="D40" s="4">
        <f t="shared" ref="D40" si="12">D29</f>
        <v>3</v>
      </c>
      <c r="E40" s="19">
        <f>'Parte 2.3'!L11*2</f>
        <v>8</v>
      </c>
      <c r="F40" s="19">
        <f>'Parte 2.3'!L22*2</f>
        <v>8</v>
      </c>
      <c r="G40" s="19">
        <f>'Parte 2.3'!L33*2</f>
        <v>8</v>
      </c>
      <c r="H40" s="19">
        <f>'Parte 2.3'!L44*2</f>
        <v>8</v>
      </c>
      <c r="I40" s="19">
        <f>'Parte 2.3'!L55*2</f>
        <v>8</v>
      </c>
      <c r="J40" s="19">
        <f>'Parte 2.3'!L66*2</f>
        <v>8.6666666666666661</v>
      </c>
      <c r="K40" s="19">
        <f>'Parte 2.3'!L77*2</f>
        <v>6.666666666666667</v>
      </c>
      <c r="T40" s="4">
        <f t="shared" si="10"/>
        <v>3</v>
      </c>
      <c r="U40" s="19">
        <f>AVERAGE(E40:K40)</f>
        <v>7.9047619047619042</v>
      </c>
    </row>
    <row r="41" spans="2:21" x14ac:dyDescent="0.2">
      <c r="B41" s="4">
        <v>5</v>
      </c>
      <c r="C41" s="9" t="s">
        <v>28</v>
      </c>
      <c r="D41" s="4">
        <f t="shared" ref="D41" si="13">D30</f>
        <v>6</v>
      </c>
      <c r="E41" s="19">
        <f>'Parte 2.3'!L12*2</f>
        <v>9.3333333333333339</v>
      </c>
      <c r="F41" s="19">
        <f>'Parte 2.3'!L23*2</f>
        <v>7.666666666666667</v>
      </c>
      <c r="G41" s="19">
        <f>'Parte 2.3'!L34*2</f>
        <v>8</v>
      </c>
      <c r="H41" s="19">
        <f>'Parte 2.3'!L45*2</f>
        <v>8.3333333333333339</v>
      </c>
      <c r="I41" s="19">
        <f>'Parte 2.3'!L56*2</f>
        <v>8.3333333333333339</v>
      </c>
      <c r="J41" s="19">
        <f>'Parte 2.3'!L67*2</f>
        <v>8</v>
      </c>
      <c r="K41" s="19">
        <f>'Parte 2.3'!L78*2</f>
        <v>7.333333333333333</v>
      </c>
      <c r="T41" s="4">
        <f t="shared" si="10"/>
        <v>6</v>
      </c>
      <c r="U41" s="19">
        <f>AVERAGE(E41:K41)</f>
        <v>8.1428571428571441</v>
      </c>
    </row>
    <row r="42" spans="2:21" x14ac:dyDescent="0.2">
      <c r="B42" s="4">
        <v>6</v>
      </c>
      <c r="C42" s="12" t="s">
        <v>37</v>
      </c>
      <c r="D42" s="4">
        <f t="shared" ref="D42" si="14">D31</f>
        <v>5</v>
      </c>
      <c r="E42" s="19">
        <f>'Parte 2.3'!L13*2</f>
        <v>8</v>
      </c>
      <c r="F42" s="19">
        <f>'Parte 2.3'!L24*2</f>
        <v>7.6</v>
      </c>
      <c r="G42" s="19">
        <f>'Parte 2.3'!L35*2</f>
        <v>8.4</v>
      </c>
      <c r="H42" s="19">
        <f>'Parte 2.3'!L46*2</f>
        <v>6</v>
      </c>
      <c r="I42" s="19">
        <f>'Parte 2.3'!L57*2</f>
        <v>8.8000000000000007</v>
      </c>
      <c r="J42" s="19">
        <f>'Parte 2.3'!L68*2</f>
        <v>7.6</v>
      </c>
      <c r="K42" s="19">
        <f>'Parte 2.3'!L79*2</f>
        <v>5.2</v>
      </c>
      <c r="T42" s="4">
        <f t="shared" si="10"/>
        <v>5</v>
      </c>
      <c r="U42" s="19">
        <f>AVERAGE(E42:K42)</f>
        <v>7.3714285714285719</v>
      </c>
    </row>
    <row r="43" spans="2:21" x14ac:dyDescent="0.2">
      <c r="B43" s="4">
        <v>7</v>
      </c>
      <c r="C43" s="12" t="s">
        <v>38</v>
      </c>
      <c r="D43" s="4">
        <f t="shared" ref="D43" si="15">D32</f>
        <v>3</v>
      </c>
      <c r="E43" s="19">
        <f>'Parte 2.3'!L14*2</f>
        <v>8.6666666666666661</v>
      </c>
      <c r="F43" s="19">
        <f>'Parte 2.3'!L25*2</f>
        <v>6.666666666666667</v>
      </c>
      <c r="G43" s="19">
        <f>'Parte 2.3'!L36*2</f>
        <v>8</v>
      </c>
      <c r="H43" s="19">
        <f>'Parte 2.3'!L47*2</f>
        <v>8</v>
      </c>
      <c r="I43" s="19">
        <f>'Parte 2.3'!L58*2</f>
        <v>8.6666666666666661</v>
      </c>
      <c r="J43" s="19">
        <f>'Parte 2.3'!L69*2</f>
        <v>5.333333333333333</v>
      </c>
      <c r="K43" s="19">
        <f>'Parte 2.3'!L80*2</f>
        <v>6</v>
      </c>
      <c r="T43" s="4">
        <f t="shared" si="10"/>
        <v>3</v>
      </c>
      <c r="U43" s="19">
        <f>AVERAGE(E43:K43)</f>
        <v>7.3333333333333339</v>
      </c>
    </row>
    <row r="44" spans="2:21" x14ac:dyDescent="0.2">
      <c r="D44" s="37" t="s">
        <v>56</v>
      </c>
      <c r="E44" s="24">
        <f>'Parte 2.3'!L15*2</f>
        <v>8.1666666666666661</v>
      </c>
      <c r="F44" s="24">
        <f>'Parte 2.3'!L26*2</f>
        <v>7.5142857142857133</v>
      </c>
      <c r="G44" s="24">
        <f>'Parte 2.3'!L37*2</f>
        <v>7.7714285714285714</v>
      </c>
      <c r="H44" s="24">
        <f>'Parte 2.3'!L48*2</f>
        <v>7.3809523809523805</v>
      </c>
      <c r="I44" s="24">
        <f>'Parte 2.3'!L59*2</f>
        <v>7.9714285714285724</v>
      </c>
      <c r="J44" s="24">
        <f>'Parte 2.3'!L70*2</f>
        <v>7.60952380952381</v>
      </c>
      <c r="K44" s="24">
        <f>'Parte 2.3'!L81*2</f>
        <v>6.5761904761904768</v>
      </c>
      <c r="T44" s="50" t="s">
        <v>56</v>
      </c>
      <c r="U44" s="24">
        <f>AVERAGE(E44:K44)</f>
        <v>7.5700680272108842</v>
      </c>
    </row>
    <row r="46" spans="2:21" x14ac:dyDescent="0.2">
      <c r="B46" s="42" t="s">
        <v>45</v>
      </c>
      <c r="C46" s="42" t="s">
        <v>230</v>
      </c>
      <c r="D46" s="42" t="s">
        <v>46</v>
      </c>
      <c r="E46" s="40" t="s">
        <v>101</v>
      </c>
      <c r="F46" s="40" t="s">
        <v>102</v>
      </c>
      <c r="G46" s="40" t="s">
        <v>103</v>
      </c>
      <c r="H46" s="40" t="s">
        <v>104</v>
      </c>
      <c r="I46" s="40" t="s">
        <v>105</v>
      </c>
      <c r="J46" s="40" t="s">
        <v>106</v>
      </c>
      <c r="K46" s="40" t="s">
        <v>107</v>
      </c>
      <c r="T46" s="45" t="s">
        <v>226</v>
      </c>
      <c r="U46" s="45" t="s">
        <v>227</v>
      </c>
    </row>
    <row r="47" spans="2:21" x14ac:dyDescent="0.2">
      <c r="B47" s="42"/>
      <c r="C47" s="42"/>
      <c r="D47" s="42"/>
      <c r="E47" s="41"/>
      <c r="F47" s="41"/>
      <c r="G47" s="41"/>
      <c r="H47" s="41"/>
      <c r="I47" s="41"/>
      <c r="J47" s="41"/>
      <c r="K47" s="41"/>
      <c r="T47" s="45"/>
      <c r="U47" s="45"/>
    </row>
    <row r="48" spans="2:21" x14ac:dyDescent="0.2">
      <c r="B48" s="4">
        <v>1</v>
      </c>
      <c r="C48" s="11" t="s">
        <v>40</v>
      </c>
      <c r="D48" s="4">
        <f>D37</f>
        <v>3</v>
      </c>
      <c r="E48" s="19">
        <f>'Parte 2.4'!L8*2</f>
        <v>4.666666666666667</v>
      </c>
      <c r="F48" s="19">
        <f>'Parte 2.4'!L19*2</f>
        <v>4.666666666666667</v>
      </c>
      <c r="G48" s="19">
        <f>'Parte 2.4'!L30*2</f>
        <v>6</v>
      </c>
      <c r="H48" s="19">
        <f>'Parte 2.4'!L41*2</f>
        <v>5.333333333333333</v>
      </c>
      <c r="I48" s="19">
        <f>'Parte 2.4'!L52*2</f>
        <v>4</v>
      </c>
      <c r="J48" s="19">
        <f>'Parte 2.4'!L63*2</f>
        <v>6</v>
      </c>
      <c r="K48" s="19">
        <f>'Parte 2.4'!L74*2</f>
        <v>6</v>
      </c>
      <c r="T48" s="4">
        <f>T37</f>
        <v>3</v>
      </c>
      <c r="U48" s="19">
        <f>AVERAGE(E48:K48)</f>
        <v>5.238095238095239</v>
      </c>
    </row>
    <row r="49" spans="2:21" x14ac:dyDescent="0.2">
      <c r="B49" s="4">
        <v>2</v>
      </c>
      <c r="C49" s="12" t="s">
        <v>39</v>
      </c>
      <c r="D49" s="4">
        <f t="shared" ref="D49" si="16">D38</f>
        <v>3</v>
      </c>
      <c r="E49" s="19">
        <f>'Parte 2.4'!L9*2</f>
        <v>6.666666666666667</v>
      </c>
      <c r="F49" s="19">
        <f>'Parte 2.4'!L20*2</f>
        <v>6</v>
      </c>
      <c r="G49" s="19">
        <f>'Parte 2.4'!L31*2</f>
        <v>6.666666666666667</v>
      </c>
      <c r="H49" s="19">
        <f>'Parte 2.4'!L42*2</f>
        <v>7.333333333333333</v>
      </c>
      <c r="I49" s="19">
        <f>'Parte 2.4'!L53*2</f>
        <v>8</v>
      </c>
      <c r="J49" s="19">
        <f>'Parte 2.4'!L64*2</f>
        <v>7.333333333333333</v>
      </c>
      <c r="K49" s="19">
        <f>'Parte 2.4'!L75*2</f>
        <v>7.333333333333333</v>
      </c>
      <c r="T49" s="4">
        <f t="shared" ref="T49:T54" si="17">T38</f>
        <v>3</v>
      </c>
      <c r="U49" s="19">
        <f>AVERAGE(E49:K49)</f>
        <v>7.0476190476190492</v>
      </c>
    </row>
    <row r="50" spans="2:21" x14ac:dyDescent="0.2">
      <c r="B50" s="4">
        <v>3</v>
      </c>
      <c r="C50" s="12" t="s">
        <v>34</v>
      </c>
      <c r="D50" s="4">
        <f t="shared" ref="D50" si="18">D39</f>
        <v>4</v>
      </c>
      <c r="E50" s="19">
        <f>'Parte 2.4'!L10*2</f>
        <v>8.5</v>
      </c>
      <c r="F50" s="19">
        <f>'Parte 2.4'!L21*2</f>
        <v>8</v>
      </c>
      <c r="G50" s="19">
        <f>'Parte 2.4'!L32*2</f>
        <v>8.5</v>
      </c>
      <c r="H50" s="19">
        <f>'Parte 2.4'!L43*2</f>
        <v>8.5</v>
      </c>
      <c r="I50" s="19">
        <f>'Parte 2.4'!L54*2</f>
        <v>8.5</v>
      </c>
      <c r="J50" s="19">
        <f>'Parte 2.4'!L65*2</f>
        <v>8.5</v>
      </c>
      <c r="K50" s="19">
        <f>'Parte 2.4'!L76*2</f>
        <v>8.5</v>
      </c>
      <c r="T50" s="4">
        <f t="shared" si="17"/>
        <v>4</v>
      </c>
      <c r="U50" s="19">
        <f>AVERAGE(E50:K50)</f>
        <v>8.4285714285714288</v>
      </c>
    </row>
    <row r="51" spans="2:21" x14ac:dyDescent="0.2">
      <c r="B51" s="4">
        <v>4</v>
      </c>
      <c r="C51" s="12" t="s">
        <v>42</v>
      </c>
      <c r="D51" s="4">
        <f t="shared" ref="D51" si="19">D40</f>
        <v>3</v>
      </c>
      <c r="E51" s="19">
        <f>'Parte 2.4'!L11*2</f>
        <v>8</v>
      </c>
      <c r="F51" s="19">
        <f>'Parte 2.4'!L22*2</f>
        <v>8</v>
      </c>
      <c r="G51" s="19">
        <f>'Parte 2.4'!L33*2</f>
        <v>8.6666666666666661</v>
      </c>
      <c r="H51" s="19">
        <f>'Parte 2.4'!L44*2</f>
        <v>8.6666666666666661</v>
      </c>
      <c r="I51" s="19">
        <f>'Parte 2.4'!L55*2</f>
        <v>8.6666666666666661</v>
      </c>
      <c r="J51" s="19">
        <f>'Parte 2.4'!L66*2</f>
        <v>8.6666666666666661</v>
      </c>
      <c r="K51" s="19">
        <f>'Parte 2.4'!L77*2</f>
        <v>8.6666666666666661</v>
      </c>
      <c r="T51" s="4">
        <f t="shared" si="17"/>
        <v>3</v>
      </c>
      <c r="U51" s="19">
        <f>AVERAGE(E51:K51)</f>
        <v>8.4761904761904745</v>
      </c>
    </row>
    <row r="52" spans="2:21" x14ac:dyDescent="0.2">
      <c r="B52" s="4">
        <v>5</v>
      </c>
      <c r="C52" s="9" t="s">
        <v>28</v>
      </c>
      <c r="D52" s="4">
        <f t="shared" ref="D52" si="20">D41</f>
        <v>6</v>
      </c>
      <c r="E52" s="19">
        <f>'Parte 2.4'!L12*2</f>
        <v>7.333333333333333</v>
      </c>
      <c r="F52" s="19">
        <f>'Parte 2.4'!L23*2</f>
        <v>7.333333333333333</v>
      </c>
      <c r="G52" s="19">
        <f>'Parte 2.4'!L34*2</f>
        <v>7</v>
      </c>
      <c r="H52" s="19">
        <f>'Parte 2.4'!L45*2</f>
        <v>7</v>
      </c>
      <c r="I52" s="19">
        <f>'Parte 2.4'!L56*2</f>
        <v>7</v>
      </c>
      <c r="J52" s="19">
        <f>'Parte 2.4'!L67*2</f>
        <v>7</v>
      </c>
      <c r="K52" s="19">
        <f>'Parte 2.4'!L78*2</f>
        <v>6.666666666666667</v>
      </c>
      <c r="T52" s="4">
        <f t="shared" si="17"/>
        <v>6</v>
      </c>
      <c r="U52" s="19">
        <f>AVERAGE(E52:K52)</f>
        <v>7.0476190476190466</v>
      </c>
    </row>
    <row r="53" spans="2:21" x14ac:dyDescent="0.2">
      <c r="B53" s="4">
        <v>6</v>
      </c>
      <c r="C53" s="12" t="s">
        <v>37</v>
      </c>
      <c r="D53" s="4">
        <f t="shared" ref="D53" si="21">D42</f>
        <v>5</v>
      </c>
      <c r="E53" s="19">
        <f>'Parte 2.4'!L13*2</f>
        <v>6.4</v>
      </c>
      <c r="F53" s="19">
        <f>'Parte 2.4'!L24*2</f>
        <v>6</v>
      </c>
      <c r="G53" s="19">
        <f>'Parte 2.4'!L35*2</f>
        <v>6.4</v>
      </c>
      <c r="H53" s="19">
        <f>'Parte 2.4'!L46*2</f>
        <v>6.4</v>
      </c>
      <c r="I53" s="19">
        <f>'Parte 2.4'!L57*2</f>
        <v>6.8</v>
      </c>
      <c r="J53" s="19">
        <f>'Parte 2.4'!L68*2</f>
        <v>6.8</v>
      </c>
      <c r="K53" s="19">
        <f>'Parte 2.4'!L79*2</f>
        <v>5.6</v>
      </c>
      <c r="T53" s="4">
        <f t="shared" si="17"/>
        <v>5</v>
      </c>
      <c r="U53" s="19">
        <f>AVERAGE(E53:K53)</f>
        <v>6.3428571428571425</v>
      </c>
    </row>
    <row r="54" spans="2:21" x14ac:dyDescent="0.2">
      <c r="B54" s="4">
        <v>7</v>
      </c>
      <c r="C54" s="12" t="s">
        <v>38</v>
      </c>
      <c r="D54" s="4">
        <f t="shared" ref="D54" si="22">D43</f>
        <v>3</v>
      </c>
      <c r="E54" s="19">
        <f>'Parte 2.4'!L14*2</f>
        <v>7.333333333333333</v>
      </c>
      <c r="F54" s="19">
        <f>'Parte 2.4'!L25*2</f>
        <v>6</v>
      </c>
      <c r="G54" s="19">
        <f>'Parte 2.4'!L36*2</f>
        <v>7.333333333333333</v>
      </c>
      <c r="H54" s="19">
        <f>'Parte 2.4'!L47*2</f>
        <v>6.666666666666667</v>
      </c>
      <c r="I54" s="19">
        <f>'Parte 2.4'!L58*2</f>
        <v>6.666666666666667</v>
      </c>
      <c r="J54" s="19">
        <f>'Parte 2.4'!L69*2</f>
        <v>8</v>
      </c>
      <c r="K54" s="19">
        <f>'Parte 2.4'!L80*2</f>
        <v>5.333333333333333</v>
      </c>
      <c r="T54" s="4">
        <f t="shared" si="17"/>
        <v>3</v>
      </c>
      <c r="U54" s="19">
        <f>AVERAGE(E54:K54)</f>
        <v>6.7619047619047619</v>
      </c>
    </row>
    <row r="55" spans="2:21" x14ac:dyDescent="0.2">
      <c r="D55" s="37" t="s">
        <v>56</v>
      </c>
      <c r="E55" s="24">
        <f>'Parte 2.4'!L15*2</f>
        <v>6.9857142857142867</v>
      </c>
      <c r="F55" s="24">
        <f>'Parte 2.4'!L26*2</f>
        <v>6.5714285714285712</v>
      </c>
      <c r="G55" s="24">
        <f>'Parte 2.4'!L37*2</f>
        <v>7.2238095238095239</v>
      </c>
      <c r="H55" s="24">
        <f>'Parte 2.4'!L48*2</f>
        <v>7.1285714285714272</v>
      </c>
      <c r="I55" s="24">
        <f>'Parte 2.4'!L59*2</f>
        <v>7.0904761904761893</v>
      </c>
      <c r="J55" s="24">
        <f>'Parte 2.4'!L70*2</f>
        <v>7.4714285714285706</v>
      </c>
      <c r="K55" s="24">
        <f>'Parte 2.4'!L81*2</f>
        <v>6.8714285714285719</v>
      </c>
      <c r="T55" s="50" t="s">
        <v>56</v>
      </c>
      <c r="U55" s="24">
        <f>AVERAGE(E55:K55)</f>
        <v>7.0489795918367344</v>
      </c>
    </row>
    <row r="57" spans="2:21" x14ac:dyDescent="0.2">
      <c r="B57" s="42" t="s">
        <v>45</v>
      </c>
      <c r="C57" s="42" t="s">
        <v>231</v>
      </c>
      <c r="D57" s="42" t="s">
        <v>46</v>
      </c>
      <c r="E57" s="40" t="s">
        <v>108</v>
      </c>
      <c r="F57" s="40" t="s">
        <v>109</v>
      </c>
      <c r="G57" s="40" t="s">
        <v>110</v>
      </c>
      <c r="H57" s="40" t="s">
        <v>111</v>
      </c>
      <c r="I57" s="40" t="s">
        <v>112</v>
      </c>
      <c r="J57" s="40" t="s">
        <v>113</v>
      </c>
      <c r="T57" s="45" t="s">
        <v>226</v>
      </c>
      <c r="U57" s="45" t="s">
        <v>227</v>
      </c>
    </row>
    <row r="58" spans="2:21" x14ac:dyDescent="0.2">
      <c r="B58" s="42"/>
      <c r="C58" s="42"/>
      <c r="D58" s="42"/>
      <c r="E58" s="41"/>
      <c r="F58" s="41"/>
      <c r="G58" s="41"/>
      <c r="H58" s="41"/>
      <c r="I58" s="41"/>
      <c r="J58" s="41"/>
      <c r="T58" s="45"/>
      <c r="U58" s="45"/>
    </row>
    <row r="59" spans="2:21" x14ac:dyDescent="0.2">
      <c r="B59" s="4">
        <v>1</v>
      </c>
      <c r="C59" s="11" t="s">
        <v>40</v>
      </c>
      <c r="D59" s="4">
        <f>D48</f>
        <v>3</v>
      </c>
      <c r="E59" s="19">
        <f>'Parte 2.5'!L8*2</f>
        <v>5.333333333333333</v>
      </c>
      <c r="F59" s="19">
        <f>'Parte 2.5'!L19*2</f>
        <v>8</v>
      </c>
      <c r="G59" s="19">
        <f>'Parte 2.5'!L30*2</f>
        <v>8</v>
      </c>
      <c r="H59" s="19">
        <f>'Parte 2.5'!L41*2</f>
        <v>8</v>
      </c>
      <c r="I59" s="19">
        <f>'Parte 2.5'!L52*2</f>
        <v>8</v>
      </c>
      <c r="J59" s="19">
        <f>'Parte 2.5'!L63*2</f>
        <v>6.666666666666667</v>
      </c>
      <c r="T59" s="4">
        <f>T48</f>
        <v>3</v>
      </c>
      <c r="U59" s="19">
        <f>AVERAGE(E59:J59)</f>
        <v>7.3333333333333321</v>
      </c>
    </row>
    <row r="60" spans="2:21" x14ac:dyDescent="0.2">
      <c r="B60" s="4">
        <v>2</v>
      </c>
      <c r="C60" s="12" t="s">
        <v>39</v>
      </c>
      <c r="D60" s="4">
        <f t="shared" ref="D60" si="23">D49</f>
        <v>3</v>
      </c>
      <c r="E60" s="19">
        <f>'Parte 2.5'!L9*2</f>
        <v>5.333333333333333</v>
      </c>
      <c r="F60" s="19">
        <f>'Parte 2.5'!L20*2</f>
        <v>5.333333333333333</v>
      </c>
      <c r="G60" s="19">
        <f>'Parte 2.5'!L31*2</f>
        <v>6.666666666666667</v>
      </c>
      <c r="H60" s="19">
        <f>'Parte 2.5'!L42*2</f>
        <v>7.333333333333333</v>
      </c>
      <c r="I60" s="19">
        <f>'Parte 2.5'!L53*2</f>
        <v>6.666666666666667</v>
      </c>
      <c r="J60" s="19">
        <f>'Parte 2.5'!L64*2</f>
        <v>5.333333333333333</v>
      </c>
      <c r="T60" s="4">
        <f t="shared" ref="T60:T65" si="24">T49</f>
        <v>3</v>
      </c>
      <c r="U60" s="19">
        <f t="shared" ref="U60:U66" si="25">AVERAGE(E60:J60)</f>
        <v>6.1111111111111107</v>
      </c>
    </row>
    <row r="61" spans="2:21" x14ac:dyDescent="0.2">
      <c r="B61" s="4">
        <v>3</v>
      </c>
      <c r="C61" s="12" t="s">
        <v>34</v>
      </c>
      <c r="D61" s="4">
        <f t="shared" ref="D61" si="26">D50</f>
        <v>4</v>
      </c>
      <c r="E61" s="19">
        <f>'Parte 2.5'!L10*2</f>
        <v>7</v>
      </c>
      <c r="F61" s="19">
        <f>'Parte 2.5'!L21*2</f>
        <v>6.5</v>
      </c>
      <c r="G61" s="19">
        <f>'Parte 2.5'!L32*2</f>
        <v>8</v>
      </c>
      <c r="H61" s="19">
        <f>'Parte 2.5'!L43*2</f>
        <v>8</v>
      </c>
      <c r="I61" s="19">
        <f>'Parte 2.5'!L54*2</f>
        <v>7</v>
      </c>
      <c r="J61" s="19">
        <f>'Parte 2.5'!L65*2</f>
        <v>6</v>
      </c>
      <c r="T61" s="4">
        <f t="shared" si="24"/>
        <v>4</v>
      </c>
      <c r="U61" s="19">
        <f t="shared" si="25"/>
        <v>7.083333333333333</v>
      </c>
    </row>
    <row r="62" spans="2:21" x14ac:dyDescent="0.2">
      <c r="B62" s="4">
        <v>4</v>
      </c>
      <c r="C62" s="12" t="s">
        <v>42</v>
      </c>
      <c r="D62" s="4">
        <f t="shared" ref="D62" si="27">D51</f>
        <v>3</v>
      </c>
      <c r="E62" s="19">
        <f>'Parte 2.5'!L11*2</f>
        <v>7.333333333333333</v>
      </c>
      <c r="F62" s="19">
        <f>'Parte 2.5'!L22*2</f>
        <v>8</v>
      </c>
      <c r="G62" s="19">
        <f>'Parte 2.5'!L33*2</f>
        <v>8.6666666666666661</v>
      </c>
      <c r="H62" s="19">
        <f>'Parte 2.5'!L44*2</f>
        <v>8</v>
      </c>
      <c r="I62" s="19">
        <f>'Parte 2.5'!L55*2</f>
        <v>7.333333333333333</v>
      </c>
      <c r="J62" s="19">
        <f>'Parte 2.5'!L66*2</f>
        <v>6.666666666666667</v>
      </c>
      <c r="T62" s="4">
        <f t="shared" si="24"/>
        <v>3</v>
      </c>
      <c r="U62" s="19">
        <f t="shared" si="25"/>
        <v>7.666666666666667</v>
      </c>
    </row>
    <row r="63" spans="2:21" x14ac:dyDescent="0.2">
      <c r="B63" s="4">
        <v>5</v>
      </c>
      <c r="C63" s="9" t="s">
        <v>28</v>
      </c>
      <c r="D63" s="4">
        <f t="shared" ref="D63" si="28">D52</f>
        <v>6</v>
      </c>
      <c r="E63" s="19">
        <f>'Parte 2.5'!L12*2</f>
        <v>6</v>
      </c>
      <c r="F63" s="19">
        <f>'Parte 2.5'!L23*2</f>
        <v>6.666666666666667</v>
      </c>
      <c r="G63" s="19">
        <f>'Parte 2.5'!L34*2</f>
        <v>8.3333333333333339</v>
      </c>
      <c r="H63" s="19">
        <f>'Parte 2.5'!L45*2</f>
        <v>7.333333333333333</v>
      </c>
      <c r="I63" s="19">
        <f>'Parte 2.5'!L56*2</f>
        <v>7.333333333333333</v>
      </c>
      <c r="J63" s="19">
        <f>'Parte 2.5'!L67*2</f>
        <v>6</v>
      </c>
      <c r="T63" s="4">
        <f t="shared" si="24"/>
        <v>6</v>
      </c>
      <c r="U63" s="19">
        <f t="shared" si="25"/>
        <v>6.9444444444444438</v>
      </c>
    </row>
    <row r="64" spans="2:21" x14ac:dyDescent="0.2">
      <c r="B64" s="4">
        <v>6</v>
      </c>
      <c r="C64" s="12" t="s">
        <v>37</v>
      </c>
      <c r="D64" s="4">
        <f t="shared" ref="D64" si="29">D53</f>
        <v>5</v>
      </c>
      <c r="E64" s="19">
        <f>'Parte 2.5'!L13*2</f>
        <v>4.4000000000000004</v>
      </c>
      <c r="F64" s="19">
        <f>'Parte 2.5'!L24*2</f>
        <v>5.2</v>
      </c>
      <c r="G64" s="19">
        <f>'Parte 2.5'!L35*2</f>
        <v>5.2</v>
      </c>
      <c r="H64" s="19">
        <f>'Parte 2.5'!L46*2</f>
        <v>5.2</v>
      </c>
      <c r="I64" s="19">
        <f>'Parte 2.5'!L57*2</f>
        <v>5.2</v>
      </c>
      <c r="J64" s="19">
        <f>'Parte 2.5'!L68*2</f>
        <v>4</v>
      </c>
      <c r="T64" s="4">
        <f t="shared" si="24"/>
        <v>5</v>
      </c>
      <c r="U64" s="19">
        <f t="shared" si="25"/>
        <v>4.8666666666666663</v>
      </c>
    </row>
    <row r="65" spans="2:21" x14ac:dyDescent="0.2">
      <c r="B65" s="4">
        <v>7</v>
      </c>
      <c r="C65" s="12" t="s">
        <v>38</v>
      </c>
      <c r="D65" s="4">
        <f t="shared" ref="D65" si="30">D54</f>
        <v>3</v>
      </c>
      <c r="E65" s="19">
        <f>'Parte 2.5'!L14*2</f>
        <v>5.333333333333333</v>
      </c>
      <c r="F65" s="19">
        <f>'Parte 2.5'!L25*2</f>
        <v>4.666666666666667</v>
      </c>
      <c r="G65" s="19">
        <f>'Parte 2.5'!L36*2</f>
        <v>8</v>
      </c>
      <c r="H65" s="19">
        <f>'Parte 2.5'!L47*2</f>
        <v>8</v>
      </c>
      <c r="I65" s="19">
        <f>'Parte 2.5'!L58*2</f>
        <v>6.666666666666667</v>
      </c>
      <c r="J65" s="19">
        <f>'Parte 2.5'!L69*2</f>
        <v>4.666666666666667</v>
      </c>
      <c r="T65" s="4">
        <f t="shared" si="24"/>
        <v>3</v>
      </c>
      <c r="U65" s="19">
        <f t="shared" si="25"/>
        <v>6.2222222222222214</v>
      </c>
    </row>
    <row r="66" spans="2:21" x14ac:dyDescent="0.2">
      <c r="D66" s="37" t="s">
        <v>56</v>
      </c>
      <c r="E66" s="24">
        <f>'Parte 2.5'!L15*2</f>
        <v>5.8190476190476188</v>
      </c>
      <c r="F66" s="24">
        <f>'Parte 2.5'!L26*2</f>
        <v>6.3380952380952378</v>
      </c>
      <c r="G66" s="24">
        <f>'Parte 2.5'!L37*2</f>
        <v>7.5523809523809531</v>
      </c>
      <c r="H66" s="24">
        <f>'Parte 2.5'!L48*2</f>
        <v>7.4095238095238098</v>
      </c>
      <c r="I66" s="24">
        <f>'Parte 2.5'!L59*2</f>
        <v>6.8857142857142861</v>
      </c>
      <c r="J66" s="24">
        <f>'Parte 2.5'!L70*2</f>
        <v>5.6190476190476195</v>
      </c>
      <c r="T66" s="50" t="s">
        <v>56</v>
      </c>
      <c r="U66" s="24">
        <f t="shared" si="25"/>
        <v>6.6039682539682545</v>
      </c>
    </row>
    <row r="68" spans="2:21" x14ac:dyDescent="0.2">
      <c r="B68" s="42" t="s">
        <v>45</v>
      </c>
      <c r="C68" s="42" t="s">
        <v>232</v>
      </c>
      <c r="D68" s="42" t="s">
        <v>46</v>
      </c>
      <c r="E68" s="40" t="s">
        <v>114</v>
      </c>
      <c r="F68" s="40" t="s">
        <v>115</v>
      </c>
      <c r="G68" s="40" t="s">
        <v>116</v>
      </c>
      <c r="H68" s="40" t="s">
        <v>117</v>
      </c>
      <c r="I68" s="40" t="s">
        <v>118</v>
      </c>
      <c r="J68" s="31"/>
      <c r="K68" s="36"/>
      <c r="L68" s="36"/>
      <c r="M68" s="36"/>
      <c r="T68" s="45" t="s">
        <v>226</v>
      </c>
      <c r="U68" s="45" t="s">
        <v>227</v>
      </c>
    </row>
    <row r="69" spans="2:21" x14ac:dyDescent="0.2">
      <c r="B69" s="42"/>
      <c r="C69" s="42"/>
      <c r="D69" s="42"/>
      <c r="E69" s="41"/>
      <c r="F69" s="41"/>
      <c r="G69" s="41"/>
      <c r="H69" s="41"/>
      <c r="I69" s="41"/>
      <c r="J69" s="32"/>
      <c r="K69" s="32"/>
      <c r="L69" s="32"/>
      <c r="M69" s="32"/>
      <c r="T69" s="45"/>
      <c r="U69" s="45"/>
    </row>
    <row r="70" spans="2:21" x14ac:dyDescent="0.2">
      <c r="B70" s="4">
        <v>1</v>
      </c>
      <c r="C70" s="11" t="s">
        <v>40</v>
      </c>
      <c r="D70" s="4">
        <f>D59</f>
        <v>3</v>
      </c>
      <c r="E70" s="25">
        <f>'Parte 2.6'!L8*2</f>
        <v>8</v>
      </c>
      <c r="F70" s="25">
        <f>'Parte 2.6'!L19*2</f>
        <v>8.6666666666666661</v>
      </c>
      <c r="G70" s="25">
        <f>'Parte 2.6'!L30*2</f>
        <v>8</v>
      </c>
      <c r="H70" s="25">
        <f>'Parte 2.6'!L41*2</f>
        <v>8</v>
      </c>
      <c r="I70" s="25">
        <f>'Parte 2.6'!L52*2</f>
        <v>8.6666666666666661</v>
      </c>
      <c r="J70" s="38"/>
      <c r="K70" s="38"/>
      <c r="L70" s="38"/>
      <c r="M70" s="38"/>
      <c r="T70" s="4">
        <f>T59</f>
        <v>3</v>
      </c>
      <c r="U70" s="19">
        <f>AVERAGE(E70:I70)</f>
        <v>8.2666666666666657</v>
      </c>
    </row>
    <row r="71" spans="2:21" x14ac:dyDescent="0.2">
      <c r="B71" s="4">
        <v>2</v>
      </c>
      <c r="C71" s="12" t="s">
        <v>39</v>
      </c>
      <c r="D71" s="4">
        <f t="shared" ref="D71" si="31">D60</f>
        <v>3</v>
      </c>
      <c r="E71" s="25">
        <f>'Parte 2.6'!L9*2</f>
        <v>6</v>
      </c>
      <c r="F71" s="25">
        <f>'Parte 2.6'!L20*2</f>
        <v>6.666666666666667</v>
      </c>
      <c r="G71" s="25">
        <f>'Parte 2.6'!L31*2</f>
        <v>7.333333333333333</v>
      </c>
      <c r="H71" s="25">
        <f>'Parte 2.6'!L42*2</f>
        <v>6.666666666666667</v>
      </c>
      <c r="I71" s="25">
        <f>'Parte 2.6'!L53*2</f>
        <v>6.666666666666667</v>
      </c>
      <c r="J71" s="38"/>
      <c r="K71" s="38"/>
      <c r="L71" s="38"/>
      <c r="M71" s="38"/>
      <c r="T71" s="4">
        <f t="shared" ref="T71:T76" si="32">T60</f>
        <v>3</v>
      </c>
      <c r="U71" s="19">
        <f t="shared" ref="U71:U77" si="33">AVERAGE(E71:I71)</f>
        <v>6.666666666666667</v>
      </c>
    </row>
    <row r="72" spans="2:21" x14ac:dyDescent="0.2">
      <c r="B72" s="4">
        <v>3</v>
      </c>
      <c r="C72" s="12" t="s">
        <v>34</v>
      </c>
      <c r="D72" s="4">
        <f t="shared" ref="D72" si="34">D61</f>
        <v>4</v>
      </c>
      <c r="E72" s="25">
        <f>'Parte 2.6'!L10*2</f>
        <v>7</v>
      </c>
      <c r="F72" s="25">
        <f>'Parte 2.6'!L21*2</f>
        <v>7.5</v>
      </c>
      <c r="G72" s="25">
        <f>'Parte 2.6'!L32*2</f>
        <v>8</v>
      </c>
      <c r="H72" s="25">
        <f>'Parte 2.6'!L43*2</f>
        <v>7</v>
      </c>
      <c r="I72" s="25">
        <f>'Parte 2.6'!L54*2</f>
        <v>7.5</v>
      </c>
      <c r="J72" s="38"/>
      <c r="K72" s="38"/>
      <c r="L72" s="38"/>
      <c r="M72" s="38"/>
      <c r="T72" s="4">
        <f t="shared" si="32"/>
        <v>4</v>
      </c>
      <c r="U72" s="19">
        <f t="shared" si="33"/>
        <v>7.4</v>
      </c>
    </row>
    <row r="73" spans="2:21" x14ac:dyDescent="0.2">
      <c r="B73" s="4">
        <v>4</v>
      </c>
      <c r="C73" s="12" t="s">
        <v>42</v>
      </c>
      <c r="D73" s="4">
        <f t="shared" ref="D73" si="35">D62</f>
        <v>3</v>
      </c>
      <c r="E73" s="25">
        <f>'Parte 2.6'!L11*2</f>
        <v>8.6666666666666661</v>
      </c>
      <c r="F73" s="25">
        <f>'Parte 2.6'!L22*2</f>
        <v>8.6666666666666661</v>
      </c>
      <c r="G73" s="25">
        <f>'Parte 2.6'!L33*2</f>
        <v>8</v>
      </c>
      <c r="H73" s="25">
        <f>'Parte 2.6'!L44*2</f>
        <v>8.6666666666666661</v>
      </c>
      <c r="I73" s="25">
        <f>'Parte 2.6'!L55*2</f>
        <v>8.6666666666666661</v>
      </c>
      <c r="J73" s="38"/>
      <c r="K73" s="38"/>
      <c r="L73" s="38"/>
      <c r="M73" s="38"/>
      <c r="T73" s="4">
        <f t="shared" si="32"/>
        <v>3</v>
      </c>
      <c r="U73" s="19">
        <f t="shared" si="33"/>
        <v>8.5333333333333332</v>
      </c>
    </row>
    <row r="74" spans="2:21" x14ac:dyDescent="0.2">
      <c r="B74" s="4">
        <v>5</v>
      </c>
      <c r="C74" s="9" t="s">
        <v>28</v>
      </c>
      <c r="D74" s="4">
        <f t="shared" ref="D74" si="36">D63</f>
        <v>6</v>
      </c>
      <c r="E74" s="25">
        <f>'Parte 2.6'!L12*2</f>
        <v>8.6666666666666661</v>
      </c>
      <c r="F74" s="25">
        <f>'Parte 2.6'!L23*2</f>
        <v>9.3333333333333339</v>
      </c>
      <c r="G74" s="25">
        <f>'Parte 2.6'!L34*2</f>
        <v>9</v>
      </c>
      <c r="H74" s="25">
        <f>'Parte 2.6'!L45*2</f>
        <v>8.6666666666666661</v>
      </c>
      <c r="I74" s="25">
        <f>'Parte 2.6'!L56*2</f>
        <v>8.3333333333333339</v>
      </c>
      <c r="J74" s="38"/>
      <c r="K74" s="38"/>
      <c r="L74" s="38"/>
      <c r="M74" s="38"/>
      <c r="T74" s="4">
        <f t="shared" si="32"/>
        <v>6</v>
      </c>
      <c r="U74" s="19">
        <f t="shared" si="33"/>
        <v>8.8000000000000007</v>
      </c>
    </row>
    <row r="75" spans="2:21" x14ac:dyDescent="0.2">
      <c r="B75" s="4">
        <v>6</v>
      </c>
      <c r="C75" s="12" t="s">
        <v>37</v>
      </c>
      <c r="D75" s="4">
        <f t="shared" ref="D75" si="37">D64</f>
        <v>5</v>
      </c>
      <c r="E75" s="25">
        <f>'Parte 2.6'!L13*2</f>
        <v>7.2</v>
      </c>
      <c r="F75" s="25">
        <f>'Parte 2.6'!L24*2</f>
        <v>8.8000000000000007</v>
      </c>
      <c r="G75" s="25">
        <f>'Parte 2.6'!L35*2</f>
        <v>7.2</v>
      </c>
      <c r="H75" s="25">
        <f>'Parte 2.6'!L46*2</f>
        <v>9.1999999999999993</v>
      </c>
      <c r="I75" s="25">
        <f>'Parte 2.6'!L57*2</f>
        <v>8.4</v>
      </c>
      <c r="J75" s="38"/>
      <c r="K75" s="38"/>
      <c r="L75" s="38"/>
      <c r="M75" s="38"/>
      <c r="T75" s="4">
        <f t="shared" si="32"/>
        <v>5</v>
      </c>
      <c r="U75" s="19">
        <f t="shared" si="33"/>
        <v>8.16</v>
      </c>
    </row>
    <row r="76" spans="2:21" x14ac:dyDescent="0.2">
      <c r="B76" s="4">
        <v>7</v>
      </c>
      <c r="C76" s="12" t="s">
        <v>38</v>
      </c>
      <c r="D76" s="4">
        <f t="shared" ref="D76" si="38">D65</f>
        <v>3</v>
      </c>
      <c r="E76" s="25">
        <f>'Parte 2.6'!L14*2</f>
        <v>8.6666666666666661</v>
      </c>
      <c r="F76" s="25">
        <f>'Parte 2.6'!L25*2</f>
        <v>8</v>
      </c>
      <c r="G76" s="25">
        <f>'Parte 2.6'!L36*2</f>
        <v>7.333333333333333</v>
      </c>
      <c r="H76" s="25">
        <f>'Parte 2.6'!L47*2</f>
        <v>9.3333333333333339</v>
      </c>
      <c r="I76" s="25">
        <f>'Parte 2.6'!L58*2</f>
        <v>8.6666666666666661</v>
      </c>
      <c r="J76" s="38"/>
      <c r="K76" s="38"/>
      <c r="L76" s="38"/>
      <c r="M76" s="38"/>
      <c r="T76" s="4">
        <f t="shared" si="32"/>
        <v>3</v>
      </c>
      <c r="U76" s="19">
        <f t="shared" si="33"/>
        <v>8.3999999999999986</v>
      </c>
    </row>
    <row r="77" spans="2:21" x14ac:dyDescent="0.2">
      <c r="D77" s="37" t="s">
        <v>56</v>
      </c>
      <c r="E77" s="27">
        <f>'Parte 2.6'!L15*2</f>
        <v>7.742857142857142</v>
      </c>
      <c r="F77" s="27">
        <f>'Parte 2.6'!L26*2</f>
        <v>8.2333333333333343</v>
      </c>
      <c r="G77" s="27">
        <f>'Parte 2.6'!L37*2</f>
        <v>7.8380952380952378</v>
      </c>
      <c r="H77" s="27">
        <f>'Parte 2.6'!L48*2</f>
        <v>8.21904761904762</v>
      </c>
      <c r="I77" s="27">
        <f>'Parte 2.6'!L59*2</f>
        <v>8.1285714285714281</v>
      </c>
      <c r="J77" s="39"/>
      <c r="K77" s="39"/>
      <c r="L77" s="39"/>
      <c r="M77" s="39"/>
      <c r="T77" s="50" t="s">
        <v>56</v>
      </c>
      <c r="U77" s="24">
        <f t="shared" si="33"/>
        <v>8.0323809523809508</v>
      </c>
    </row>
    <row r="78" spans="2:21" x14ac:dyDescent="0.2">
      <c r="D78" s="32"/>
      <c r="E78" s="39"/>
      <c r="F78" s="39"/>
      <c r="G78" s="39"/>
      <c r="H78" s="39"/>
      <c r="I78" s="39"/>
      <c r="J78" s="39"/>
      <c r="K78" s="39"/>
      <c r="L78" s="39"/>
      <c r="M78" s="39"/>
    </row>
    <row r="79" spans="2:21" ht="12.75" customHeight="1" x14ac:dyDescent="0.2">
      <c r="B79" s="42" t="s">
        <v>45</v>
      </c>
      <c r="C79" s="42" t="s">
        <v>233</v>
      </c>
      <c r="D79" s="42" t="s">
        <v>46</v>
      </c>
      <c r="E79" s="40" t="s">
        <v>215</v>
      </c>
      <c r="F79" s="40" t="s">
        <v>216</v>
      </c>
      <c r="G79" s="40" t="s">
        <v>217</v>
      </c>
      <c r="H79" s="40" t="s">
        <v>218</v>
      </c>
      <c r="I79" s="40" t="s">
        <v>219</v>
      </c>
      <c r="J79" s="40" t="s">
        <v>220</v>
      </c>
      <c r="K79" s="40" t="s">
        <v>221</v>
      </c>
      <c r="L79" s="40" t="s">
        <v>222</v>
      </c>
      <c r="M79" s="40" t="s">
        <v>223</v>
      </c>
      <c r="T79" s="45" t="s">
        <v>226</v>
      </c>
      <c r="U79" s="45" t="s">
        <v>227</v>
      </c>
    </row>
    <row r="80" spans="2:21" x14ac:dyDescent="0.2">
      <c r="B80" s="42"/>
      <c r="C80" s="42"/>
      <c r="D80" s="42"/>
      <c r="E80" s="41"/>
      <c r="F80" s="41"/>
      <c r="G80" s="41"/>
      <c r="H80" s="41"/>
      <c r="I80" s="41"/>
      <c r="J80" s="41"/>
      <c r="K80" s="41"/>
      <c r="L80" s="41"/>
      <c r="M80" s="41"/>
      <c r="T80" s="45"/>
      <c r="U80" s="45"/>
    </row>
    <row r="81" spans="2:21" x14ac:dyDescent="0.2">
      <c r="B81" s="4">
        <v>1</v>
      </c>
      <c r="C81" s="11" t="s">
        <v>40</v>
      </c>
      <c r="D81" s="4">
        <f>D70</f>
        <v>3</v>
      </c>
      <c r="E81" s="25">
        <f>'Parte 2.7'!L8*2</f>
        <v>8.6666666666666661</v>
      </c>
      <c r="F81" s="25">
        <f>'Parte 2.7'!L19*2</f>
        <v>9.3333333333333339</v>
      </c>
      <c r="G81" s="25">
        <f>'Parte 2.7'!L30*2</f>
        <v>6</v>
      </c>
      <c r="H81" s="25">
        <f>'Parte 2.7'!L41*2</f>
        <v>8</v>
      </c>
      <c r="I81" s="25">
        <f>'Parte 2.7'!L52*2</f>
        <v>6.666666666666667</v>
      </c>
      <c r="J81" s="25">
        <f>'Parte 2.7'!L63*2</f>
        <v>10</v>
      </c>
      <c r="K81" s="25">
        <f>'Parte 2.7'!L74*2</f>
        <v>10</v>
      </c>
      <c r="L81" s="25">
        <f>'Parte 2.7'!L85*2</f>
        <v>0</v>
      </c>
      <c r="M81" s="25">
        <f>'Parte 2.7'!L96*2</f>
        <v>6</v>
      </c>
      <c r="T81" s="4">
        <f>T70</f>
        <v>3</v>
      </c>
      <c r="U81" s="19">
        <f>AVERAGE(E81:M81)</f>
        <v>7.1851851851851842</v>
      </c>
    </row>
    <row r="82" spans="2:21" x14ac:dyDescent="0.2">
      <c r="B82" s="4">
        <v>2</v>
      </c>
      <c r="C82" s="12" t="s">
        <v>39</v>
      </c>
      <c r="D82" s="4">
        <f t="shared" ref="D82:D87" si="39">D71</f>
        <v>3</v>
      </c>
      <c r="E82" s="25">
        <f>'Parte 2.7'!L9*2</f>
        <v>8</v>
      </c>
      <c r="F82" s="25">
        <f>'Parte 2.7'!L20*2</f>
        <v>8.6666666666666661</v>
      </c>
      <c r="G82" s="25">
        <f>'Parte 2.7'!L31*2</f>
        <v>7.333333333333333</v>
      </c>
      <c r="H82" s="25">
        <f>'Parte 2.7'!L42*2</f>
        <v>6.666666666666667</v>
      </c>
      <c r="I82" s="25">
        <f>'Parte 2.7'!L53*2</f>
        <v>5.333333333333333</v>
      </c>
      <c r="J82" s="25">
        <f>'Parte 2.7'!L64*2</f>
        <v>7.333333333333333</v>
      </c>
      <c r="K82" s="25">
        <f>'Parte 2.7'!L75*2</f>
        <v>4</v>
      </c>
      <c r="L82" s="25">
        <f>'Parte 2.7'!L86*2</f>
        <v>4</v>
      </c>
      <c r="M82" s="25">
        <f>'Parte 2.7'!L97*2</f>
        <v>4</v>
      </c>
      <c r="T82" s="4">
        <f t="shared" ref="T82:T87" si="40">T71</f>
        <v>3</v>
      </c>
      <c r="U82" s="19">
        <f t="shared" ref="U82:U88" si="41">AVERAGE(E82:M82)</f>
        <v>6.1481481481481488</v>
      </c>
    </row>
    <row r="83" spans="2:21" x14ac:dyDescent="0.2">
      <c r="B83" s="4">
        <v>3</v>
      </c>
      <c r="C83" s="12" t="s">
        <v>34</v>
      </c>
      <c r="D83" s="4">
        <f t="shared" si="39"/>
        <v>4</v>
      </c>
      <c r="E83" s="25">
        <f>'Parte 2.7'!L10*2</f>
        <v>9</v>
      </c>
      <c r="F83" s="25">
        <f>'Parte 2.7'!L21*2</f>
        <v>10</v>
      </c>
      <c r="G83" s="25">
        <f>'Parte 2.7'!L32*2</f>
        <v>9</v>
      </c>
      <c r="H83" s="25">
        <f>'Parte 2.7'!L43*2</f>
        <v>8.5</v>
      </c>
      <c r="I83" s="25">
        <f>'Parte 2.7'!L54*2</f>
        <v>7.5</v>
      </c>
      <c r="J83" s="25">
        <f>'Parte 2.7'!L65*2</f>
        <v>8</v>
      </c>
      <c r="K83" s="25">
        <f>'Parte 2.7'!L76*2</f>
        <v>8</v>
      </c>
      <c r="L83" s="25">
        <f>'Parte 2.7'!L87*2</f>
        <v>6</v>
      </c>
      <c r="M83" s="25">
        <f>'Parte 2.7'!L98*2</f>
        <v>7</v>
      </c>
      <c r="T83" s="4">
        <f t="shared" si="40"/>
        <v>4</v>
      </c>
      <c r="U83" s="19">
        <f t="shared" si="41"/>
        <v>8.1111111111111107</v>
      </c>
    </row>
    <row r="84" spans="2:21" x14ac:dyDescent="0.2">
      <c r="B84" s="4">
        <v>4</v>
      </c>
      <c r="C84" s="12" t="s">
        <v>42</v>
      </c>
      <c r="D84" s="4">
        <f t="shared" si="39"/>
        <v>3</v>
      </c>
      <c r="E84" s="25">
        <f>'Parte 2.7'!L11*2</f>
        <v>10</v>
      </c>
      <c r="F84" s="25">
        <f>'Parte 2.7'!L22*2</f>
        <v>9.3333333333333339</v>
      </c>
      <c r="G84" s="25">
        <f>'Parte 2.7'!L33*2</f>
        <v>9.3333333333333339</v>
      </c>
      <c r="H84" s="25">
        <f>'Parte 2.7'!L44*2</f>
        <v>9.3333333333333339</v>
      </c>
      <c r="I84" s="25">
        <f>'Parte 2.7'!L55*2</f>
        <v>10</v>
      </c>
      <c r="J84" s="25">
        <f>'Parte 2.7'!L66*2</f>
        <v>10</v>
      </c>
      <c r="K84" s="25">
        <f>'Parte 2.7'!L77*2</f>
        <v>9</v>
      </c>
      <c r="L84" s="25">
        <f>'Parte 2.7'!L88*2</f>
        <v>8</v>
      </c>
      <c r="M84" s="25">
        <f>'Parte 2.7'!L99*2</f>
        <v>8</v>
      </c>
      <c r="T84" s="4">
        <f t="shared" si="40"/>
        <v>3</v>
      </c>
      <c r="U84" s="19">
        <f t="shared" si="41"/>
        <v>9.2222222222222214</v>
      </c>
    </row>
    <row r="85" spans="2:21" x14ac:dyDescent="0.2">
      <c r="B85" s="4">
        <v>5</v>
      </c>
      <c r="C85" s="9" t="s">
        <v>28</v>
      </c>
      <c r="D85" s="4">
        <f t="shared" si="39"/>
        <v>6</v>
      </c>
      <c r="E85" s="25">
        <f>'Parte 2.7'!L12*2</f>
        <v>9.6666666666666661</v>
      </c>
      <c r="F85" s="25">
        <f>'Parte 2.7'!L23*2</f>
        <v>9.6666666666666661</v>
      </c>
      <c r="G85" s="25">
        <f>'Parte 2.7'!L34*2</f>
        <v>6.333333333333333</v>
      </c>
      <c r="H85" s="25">
        <f>'Parte 2.7'!L45*2</f>
        <v>7.333333333333333</v>
      </c>
      <c r="I85" s="25">
        <f>'Parte 2.7'!L56*2</f>
        <v>8</v>
      </c>
      <c r="J85" s="25">
        <f>'Parte 2.7'!L67*2</f>
        <v>10</v>
      </c>
      <c r="K85" s="25">
        <f>'Parte 2.7'!L78*2</f>
        <v>10</v>
      </c>
      <c r="L85" s="25">
        <f>'Parte 2.7'!L89*2</f>
        <v>10</v>
      </c>
      <c r="M85" s="25">
        <f>'Parte 2.7'!L100*2</f>
        <v>10</v>
      </c>
      <c r="T85" s="4">
        <f t="shared" si="40"/>
        <v>6</v>
      </c>
      <c r="U85" s="19">
        <f t="shared" si="41"/>
        <v>9</v>
      </c>
    </row>
    <row r="86" spans="2:21" x14ac:dyDescent="0.2">
      <c r="B86" s="4">
        <v>6</v>
      </c>
      <c r="C86" s="12" t="s">
        <v>37</v>
      </c>
      <c r="D86" s="4">
        <f t="shared" si="39"/>
        <v>5</v>
      </c>
      <c r="E86" s="25">
        <f>'Parte 2.7'!L13*2</f>
        <v>9.6</v>
      </c>
      <c r="F86" s="25">
        <f>'Parte 2.7'!L24*2</f>
        <v>9.1999999999999993</v>
      </c>
      <c r="G86" s="25">
        <f>'Parte 2.7'!L35*2</f>
        <v>3.2</v>
      </c>
      <c r="H86" s="25">
        <f>'Parte 2.7'!L46*2</f>
        <v>6.8</v>
      </c>
      <c r="I86" s="25">
        <f>'Parte 2.7'!L57*2</f>
        <v>8.4</v>
      </c>
      <c r="J86" s="25">
        <f>'Parte 2.7'!L68*2</f>
        <v>9</v>
      </c>
      <c r="K86" s="25">
        <f>'Parte 2.7'!L79*2</f>
        <v>8</v>
      </c>
      <c r="L86" s="25">
        <f>'Parte 2.7'!L90*2</f>
        <v>8</v>
      </c>
      <c r="M86" s="25">
        <f>'Parte 2.7'!L101*2</f>
        <v>8</v>
      </c>
      <c r="T86" s="4">
        <f t="shared" si="40"/>
        <v>5</v>
      </c>
      <c r="U86" s="19">
        <f t="shared" si="41"/>
        <v>7.7999999999999989</v>
      </c>
    </row>
    <row r="87" spans="2:21" x14ac:dyDescent="0.2">
      <c r="B87" s="4">
        <v>7</v>
      </c>
      <c r="C87" s="12" t="s">
        <v>38</v>
      </c>
      <c r="D87" s="4">
        <f t="shared" si="39"/>
        <v>3</v>
      </c>
      <c r="E87" s="25">
        <f>'Parte 2.7'!L14*2</f>
        <v>9.3333333333333339</v>
      </c>
      <c r="F87" s="25">
        <f>'Parte 2.7'!L25*2</f>
        <v>9.3333333333333339</v>
      </c>
      <c r="G87" s="25">
        <f>'Parte 2.7'!L36*2</f>
        <v>7.333333333333333</v>
      </c>
      <c r="H87" s="25">
        <f>'Parte 2.7'!L47*2</f>
        <v>6.666666666666667</v>
      </c>
      <c r="I87" s="25">
        <f>'Parte 2.7'!L58*2</f>
        <v>6.666666666666667</v>
      </c>
      <c r="J87" s="25">
        <f>'Parte 2.7'!L69*2</f>
        <v>10</v>
      </c>
      <c r="K87" s="25">
        <f>'Parte 2.7'!L80*2</f>
        <v>10</v>
      </c>
      <c r="L87" s="25">
        <f>'Parte 2.7'!L91*2</f>
        <v>0</v>
      </c>
      <c r="M87" s="25">
        <f>'Parte 2.7'!L102*2</f>
        <v>10</v>
      </c>
      <c r="T87" s="4">
        <f t="shared" si="40"/>
        <v>3</v>
      </c>
      <c r="U87" s="19">
        <f t="shared" si="41"/>
        <v>7.7037037037037033</v>
      </c>
    </row>
    <row r="88" spans="2:21" x14ac:dyDescent="0.2">
      <c r="D88" s="37" t="s">
        <v>56</v>
      </c>
      <c r="E88" s="27">
        <f>'Parte 2.7'!L15*2</f>
        <v>9.1809523809523803</v>
      </c>
      <c r="F88" s="27">
        <f>'Parte 2.7'!L26*2</f>
        <v>9.3619047619047624</v>
      </c>
      <c r="G88" s="27">
        <f>'Parte 2.7'!L37*2</f>
        <v>6.9333333333333345</v>
      </c>
      <c r="H88" s="27">
        <f>'Parte 2.7'!L48*2</f>
        <v>7.6142857142857139</v>
      </c>
      <c r="I88" s="27">
        <f>'Parte 2.7'!L59*2</f>
        <v>7.5095238095238086</v>
      </c>
      <c r="J88" s="27">
        <f>'Parte 2.7'!L70*2</f>
        <v>9.1904761904761898</v>
      </c>
      <c r="K88" s="27">
        <f>'Parte 2.7'!L81*2</f>
        <v>8.4285714285714288</v>
      </c>
      <c r="L88" s="27">
        <f>'Parte 2.7'!L92*2</f>
        <v>5.1428571428571432</v>
      </c>
      <c r="M88" s="27">
        <f>'Parte 2.7'!L103*2</f>
        <v>7.5714285714285712</v>
      </c>
      <c r="T88" s="50" t="s">
        <v>56</v>
      </c>
      <c r="U88" s="24">
        <f t="shared" si="41"/>
        <v>7.8814814814814822</v>
      </c>
    </row>
    <row r="90" spans="2:21" x14ac:dyDescent="0.2">
      <c r="B90" s="42" t="s">
        <v>45</v>
      </c>
      <c r="C90" s="42" t="s">
        <v>234</v>
      </c>
      <c r="D90" s="42" t="s">
        <v>46</v>
      </c>
      <c r="E90" s="40" t="s">
        <v>119</v>
      </c>
      <c r="F90" s="40" t="s">
        <v>120</v>
      </c>
      <c r="G90" s="40" t="s">
        <v>121</v>
      </c>
      <c r="H90" s="40" t="s">
        <v>122</v>
      </c>
      <c r="I90" s="40" t="s">
        <v>123</v>
      </c>
      <c r="J90" s="40" t="s">
        <v>124</v>
      </c>
      <c r="K90" s="40" t="s">
        <v>125</v>
      </c>
      <c r="L90" s="40" t="s">
        <v>126</v>
      </c>
      <c r="M90" s="40" t="s">
        <v>127</v>
      </c>
      <c r="N90" s="40" t="s">
        <v>128</v>
      </c>
      <c r="O90" s="40" t="s">
        <v>129</v>
      </c>
      <c r="P90" s="40" t="s">
        <v>130</v>
      </c>
      <c r="Q90" s="40" t="s">
        <v>131</v>
      </c>
      <c r="R90" s="40" t="s">
        <v>213</v>
      </c>
      <c r="S90" s="40" t="s">
        <v>214</v>
      </c>
      <c r="T90" s="45" t="s">
        <v>226</v>
      </c>
      <c r="U90" s="45" t="s">
        <v>227</v>
      </c>
    </row>
    <row r="91" spans="2:21" x14ac:dyDescent="0.2">
      <c r="B91" s="42"/>
      <c r="C91" s="42"/>
      <c r="D91" s="42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5"/>
      <c r="U91" s="45"/>
    </row>
    <row r="92" spans="2:21" x14ac:dyDescent="0.2">
      <c r="B92" s="4">
        <v>1</v>
      </c>
      <c r="C92" s="11" t="s">
        <v>40</v>
      </c>
      <c r="D92" s="4">
        <f t="shared" ref="D92:D98" si="42">D70</f>
        <v>3</v>
      </c>
      <c r="E92" s="25">
        <f>'Parte 3'!L8*2</f>
        <v>8</v>
      </c>
      <c r="F92" s="25">
        <f>'Parte 3'!L19*2</f>
        <v>8.6666666666666661</v>
      </c>
      <c r="G92" s="25">
        <f>'Parte 3'!L30*2</f>
        <v>8</v>
      </c>
      <c r="H92" s="25">
        <f>'Parte 3'!L41*2</f>
        <v>8</v>
      </c>
      <c r="I92" s="25">
        <f>'Parte 3'!L52*2</f>
        <v>9.3333333333333339</v>
      </c>
      <c r="J92" s="25">
        <f>'Parte 3'!L63*2</f>
        <v>8.6666666666666661</v>
      </c>
      <c r="K92" s="25">
        <f>'Parte 3'!L74*2</f>
        <v>8.6666666666666661</v>
      </c>
      <c r="L92" s="25">
        <f>'Parte 3'!L85*2</f>
        <v>9.3333333333333339</v>
      </c>
      <c r="M92" s="25">
        <f>'Parte 3'!L96*2</f>
        <v>9.3333333333333339</v>
      </c>
      <c r="N92" s="25">
        <f>'Parte 3'!L107*2</f>
        <v>9.3333333333333339</v>
      </c>
      <c r="O92" s="25">
        <f>'Parte 3'!L118*2</f>
        <v>9.3333333333333339</v>
      </c>
      <c r="P92" s="25">
        <f>'Parte 3'!L129*2</f>
        <v>9.3333333333333339</v>
      </c>
      <c r="Q92" s="25">
        <f>'Parte 3'!L140*2</f>
        <v>8</v>
      </c>
      <c r="R92" s="25">
        <f>'Parte 3'!L151*2</f>
        <v>9.3333333333333339</v>
      </c>
      <c r="S92" s="25">
        <f>'Parte 3'!L162*2</f>
        <v>8</v>
      </c>
      <c r="T92" s="4">
        <f>T81</f>
        <v>3</v>
      </c>
      <c r="U92" s="19">
        <f>AVERAGE(E92:S92)</f>
        <v>8.7555555555555546</v>
      </c>
    </row>
    <row r="93" spans="2:21" x14ac:dyDescent="0.2">
      <c r="B93" s="4">
        <v>2</v>
      </c>
      <c r="C93" s="12" t="s">
        <v>39</v>
      </c>
      <c r="D93" s="4">
        <f t="shared" si="42"/>
        <v>3</v>
      </c>
      <c r="E93" s="25">
        <f>'Parte 3'!L9*2</f>
        <v>5.333333333333333</v>
      </c>
      <c r="F93" s="25">
        <f>'Parte 3'!L20*2</f>
        <v>6</v>
      </c>
      <c r="G93" s="25">
        <f>'Parte 3'!L31*2</f>
        <v>6</v>
      </c>
      <c r="H93" s="25">
        <f>'Parte 3'!L42*2</f>
        <v>6</v>
      </c>
      <c r="I93" s="25">
        <f>'Parte 3'!L53*2</f>
        <v>7.333333333333333</v>
      </c>
      <c r="J93" s="25">
        <f>'Parte 3'!L64*2</f>
        <v>7.333333333333333</v>
      </c>
      <c r="K93" s="25">
        <f>'Parte 3'!L75*2</f>
        <v>7.333333333333333</v>
      </c>
      <c r="L93" s="25">
        <f>'Parte 3'!L86*2</f>
        <v>10</v>
      </c>
      <c r="M93" s="25">
        <f>'Parte 3'!L97*2</f>
        <v>9.3333333333333339</v>
      </c>
      <c r="N93" s="25">
        <f>'Parte 3'!L108*2</f>
        <v>9.3333333333333339</v>
      </c>
      <c r="O93" s="25">
        <f>'Parte 3'!L119*2</f>
        <v>9.3333333333333339</v>
      </c>
      <c r="P93" s="25">
        <f>'Parte 3'!L130*2</f>
        <v>8.6666666666666661</v>
      </c>
      <c r="Q93" s="25">
        <f>'Parte 3'!L141*2</f>
        <v>4</v>
      </c>
      <c r="R93" s="25">
        <f>'Parte 3'!L152*2</f>
        <v>7.333333333333333</v>
      </c>
      <c r="S93" s="25">
        <f>'Parte 3'!L163*2</f>
        <v>8</v>
      </c>
      <c r="T93" s="4">
        <f t="shared" ref="T93:T98" si="43">T82</f>
        <v>3</v>
      </c>
      <c r="U93" s="19">
        <f t="shared" ref="U93:U99" si="44">AVERAGE(E93:S93)</f>
        <v>7.4222222222222216</v>
      </c>
    </row>
    <row r="94" spans="2:21" x14ac:dyDescent="0.2">
      <c r="B94" s="4">
        <v>3</v>
      </c>
      <c r="C94" s="12" t="s">
        <v>34</v>
      </c>
      <c r="D94" s="4">
        <f t="shared" si="42"/>
        <v>4</v>
      </c>
      <c r="E94" s="25">
        <f>'Parte 3'!L10*2</f>
        <v>8.5</v>
      </c>
      <c r="F94" s="25">
        <f>'Parte 3'!L21*2</f>
        <v>8.5</v>
      </c>
      <c r="G94" s="25">
        <f>'Parte 3'!L32*2</f>
        <v>8.5</v>
      </c>
      <c r="H94" s="25">
        <f>'Parte 3'!L43*2</f>
        <v>9.5</v>
      </c>
      <c r="I94" s="25">
        <f>'Parte 3'!L54*2</f>
        <v>9.5</v>
      </c>
      <c r="J94" s="25">
        <f>'Parte 3'!L65*2</f>
        <v>8.5</v>
      </c>
      <c r="K94" s="25">
        <f>'Parte 3'!L76*2</f>
        <v>9</v>
      </c>
      <c r="L94" s="25">
        <f>'Parte 3'!L87*2</f>
        <v>9</v>
      </c>
      <c r="M94" s="25">
        <f>'Parte 3'!L98*2</f>
        <v>8.5</v>
      </c>
      <c r="N94" s="25">
        <f>'Parte 3'!L109*2</f>
        <v>10</v>
      </c>
      <c r="O94" s="25">
        <f>'Parte 3'!L120*2</f>
        <v>10</v>
      </c>
      <c r="P94" s="25">
        <f>'Parte 3'!L131*2</f>
        <v>9</v>
      </c>
      <c r="Q94" s="25">
        <f>'Parte 3'!L142*2</f>
        <v>8</v>
      </c>
      <c r="R94" s="25">
        <f>'Parte 3'!L153*2</f>
        <v>8.5</v>
      </c>
      <c r="S94" s="25">
        <f>'Parte 3'!L164*2</f>
        <v>9</v>
      </c>
      <c r="T94" s="4">
        <f t="shared" si="43"/>
        <v>4</v>
      </c>
      <c r="U94" s="19">
        <f t="shared" si="44"/>
        <v>8.9333333333333336</v>
      </c>
    </row>
    <row r="95" spans="2:21" x14ac:dyDescent="0.2">
      <c r="B95" s="4">
        <v>4</v>
      </c>
      <c r="C95" s="12" t="s">
        <v>42</v>
      </c>
      <c r="D95" s="4">
        <f t="shared" si="42"/>
        <v>3</v>
      </c>
      <c r="E95" s="25">
        <f>'Parte 3'!L11*2</f>
        <v>8.6666666666666661</v>
      </c>
      <c r="F95" s="25">
        <f>'Parte 3'!L22*2</f>
        <v>9.3333333333333339</v>
      </c>
      <c r="G95" s="25">
        <f>'Parte 3'!L33*2</f>
        <v>8.6666666666666661</v>
      </c>
      <c r="H95" s="25">
        <f>'Parte 3'!L44*2</f>
        <v>8</v>
      </c>
      <c r="I95" s="25">
        <f>'Parte 3'!L55*2</f>
        <v>9.3333333333333339</v>
      </c>
      <c r="J95" s="25">
        <f>'Parte 3'!L66*2</f>
        <v>8</v>
      </c>
      <c r="K95" s="25">
        <f>'Parte 3'!L77*2</f>
        <v>8</v>
      </c>
      <c r="L95" s="25">
        <f>'Parte 3'!L88*2</f>
        <v>10</v>
      </c>
      <c r="M95" s="25">
        <f>'Parte 3'!L99*2</f>
        <v>9.3333333333333339</v>
      </c>
      <c r="N95" s="25">
        <f>'Parte 3'!L110*2</f>
        <v>10</v>
      </c>
      <c r="O95" s="25">
        <f>'Parte 3'!L121*2</f>
        <v>10</v>
      </c>
      <c r="P95" s="25">
        <f>'Parte 3'!L132*2</f>
        <v>9.3333333333333339</v>
      </c>
      <c r="Q95" s="25">
        <f>'Parte 3'!L143*2</f>
        <v>9.3333333333333339</v>
      </c>
      <c r="R95" s="25">
        <f>'Parte 3'!L154*2</f>
        <v>9.3333333333333339</v>
      </c>
      <c r="S95" s="25">
        <f>'Parte 3'!L165*2</f>
        <v>9.3333333333333339</v>
      </c>
      <c r="T95" s="4">
        <f t="shared" si="43"/>
        <v>3</v>
      </c>
      <c r="U95" s="19">
        <f t="shared" si="44"/>
        <v>9.1111111111111107</v>
      </c>
    </row>
    <row r="96" spans="2:21" x14ac:dyDescent="0.2">
      <c r="B96" s="4">
        <v>5</v>
      </c>
      <c r="C96" s="9" t="s">
        <v>28</v>
      </c>
      <c r="D96" s="4">
        <f t="shared" si="42"/>
        <v>6</v>
      </c>
      <c r="E96" s="25">
        <f>'Parte 3'!L12*2</f>
        <v>9.3333333333333339</v>
      </c>
      <c r="F96" s="25">
        <f>'Parte 3'!L23*2</f>
        <v>9</v>
      </c>
      <c r="G96" s="25">
        <f>'Parte 3'!L34*2</f>
        <v>9.3333333333333339</v>
      </c>
      <c r="H96" s="25">
        <f>'Parte 3'!L45*2</f>
        <v>9</v>
      </c>
      <c r="I96" s="25">
        <f>'Parte 3'!L56*2</f>
        <v>9</v>
      </c>
      <c r="J96" s="25">
        <f>'Parte 3'!L67*2</f>
        <v>8.6666666666666661</v>
      </c>
      <c r="K96" s="25">
        <f>'Parte 3'!L78*2</f>
        <v>7.666666666666667</v>
      </c>
      <c r="L96" s="25">
        <f>'Parte 3'!L89*2</f>
        <v>9.3333333333333339</v>
      </c>
      <c r="M96" s="25">
        <f>'Parte 3'!L100*2</f>
        <v>9</v>
      </c>
      <c r="N96" s="25">
        <f>'Parte 3'!L111*2</f>
        <v>9.6666666666666661</v>
      </c>
      <c r="O96" s="25">
        <f>'Parte 3'!L122*2</f>
        <v>9.6666666666666661</v>
      </c>
      <c r="P96" s="25">
        <f>'Parte 3'!L133*2</f>
        <v>9.6666666666666661</v>
      </c>
      <c r="Q96" s="25">
        <f>'Parte 3'!L144*2</f>
        <v>9</v>
      </c>
      <c r="R96" s="25">
        <f>'Parte 3'!L155*2</f>
        <v>9</v>
      </c>
      <c r="S96" s="25">
        <f>'Parte 3'!L166*2</f>
        <v>8.6666666666666661</v>
      </c>
      <c r="T96" s="4">
        <f t="shared" si="43"/>
        <v>6</v>
      </c>
      <c r="U96" s="19">
        <f t="shared" si="44"/>
        <v>9.0666666666666664</v>
      </c>
    </row>
    <row r="97" spans="2:21" x14ac:dyDescent="0.2">
      <c r="B97" s="4">
        <v>6</v>
      </c>
      <c r="C97" s="12" t="s">
        <v>37</v>
      </c>
      <c r="D97" s="4">
        <f t="shared" si="42"/>
        <v>5</v>
      </c>
      <c r="E97" s="25">
        <f>'Parte 3'!L13*2</f>
        <v>8.4</v>
      </c>
      <c r="F97" s="25">
        <f>'Parte 3'!L24*2</f>
        <v>8</v>
      </c>
      <c r="G97" s="25">
        <f>'Parte 3'!L35*2</f>
        <v>6.8</v>
      </c>
      <c r="H97" s="25">
        <f>'Parte 3'!L46*2</f>
        <v>5.6</v>
      </c>
      <c r="I97" s="25">
        <f>'Parte 3'!L57*2</f>
        <v>9.1999999999999993</v>
      </c>
      <c r="J97" s="25">
        <f>'Parte 3'!L68*2</f>
        <v>8</v>
      </c>
      <c r="K97" s="25">
        <f>'Parte 3'!L79*2</f>
        <v>8.4</v>
      </c>
      <c r="L97" s="25">
        <f>'Parte 3'!L90*2</f>
        <v>9.6</v>
      </c>
      <c r="M97" s="25">
        <f>'Parte 3'!L101*2</f>
        <v>9.1999999999999993</v>
      </c>
      <c r="N97" s="25">
        <f>'Parte 3'!L112*2</f>
        <v>9.1999999999999993</v>
      </c>
      <c r="O97" s="25">
        <f>'Parte 3'!L123*2</f>
        <v>8.4</v>
      </c>
      <c r="P97" s="25">
        <f>'Parte 3'!L134*2</f>
        <v>9.1999999999999993</v>
      </c>
      <c r="Q97" s="25">
        <f>'Parte 3'!L145*2</f>
        <v>8</v>
      </c>
      <c r="R97" s="25">
        <f>'Parte 3'!L156*2</f>
        <v>8</v>
      </c>
      <c r="S97" s="25">
        <f>'Parte 3'!L167*2</f>
        <v>7.6</v>
      </c>
      <c r="T97" s="4">
        <f t="shared" si="43"/>
        <v>5</v>
      </c>
      <c r="U97" s="19">
        <f t="shared" si="44"/>
        <v>8.24</v>
      </c>
    </row>
    <row r="98" spans="2:21" x14ac:dyDescent="0.2">
      <c r="B98" s="4">
        <v>7</v>
      </c>
      <c r="C98" s="12" t="s">
        <v>38</v>
      </c>
      <c r="D98" s="4">
        <f t="shared" si="42"/>
        <v>3</v>
      </c>
      <c r="E98" s="25">
        <f>'Parte 3'!L14*2</f>
        <v>7.333333333333333</v>
      </c>
      <c r="F98" s="25">
        <f>'Parte 3'!L25*2</f>
        <v>8</v>
      </c>
      <c r="G98" s="25">
        <f>'Parte 3'!L36*2</f>
        <v>8.6666666666666661</v>
      </c>
      <c r="H98" s="25">
        <f>'Parte 3'!L47*2</f>
        <v>8.6666666666666661</v>
      </c>
      <c r="I98" s="25">
        <f>'Parte 3'!L58*2</f>
        <v>7.333333333333333</v>
      </c>
      <c r="J98" s="25">
        <f>'Parte 3'!L69*2</f>
        <v>8.6666666666666661</v>
      </c>
      <c r="K98" s="25">
        <f>'Parte 3'!L80*2</f>
        <v>7.333333333333333</v>
      </c>
      <c r="L98" s="25">
        <f>'Parte 3'!L91*2</f>
        <v>9.3333333333333339</v>
      </c>
      <c r="M98" s="25">
        <f>'Parte 3'!L102*2</f>
        <v>9.3333333333333339</v>
      </c>
      <c r="N98" s="25">
        <f>'Parte 3'!L113*2</f>
        <v>10</v>
      </c>
      <c r="O98" s="25">
        <f>'Parte 3'!L124*2</f>
        <v>10</v>
      </c>
      <c r="P98" s="25">
        <f>'Parte 3'!L135*2</f>
        <v>10</v>
      </c>
      <c r="Q98" s="25">
        <f>'Parte 3'!L146*2</f>
        <v>8</v>
      </c>
      <c r="R98" s="25">
        <f>'Parte 3'!L157*2</f>
        <v>8</v>
      </c>
      <c r="S98" s="25">
        <f>'Parte 3'!L168*2</f>
        <v>8</v>
      </c>
      <c r="T98" s="4">
        <f t="shared" si="43"/>
        <v>3</v>
      </c>
      <c r="U98" s="19">
        <f t="shared" si="44"/>
        <v>8.5777777777777775</v>
      </c>
    </row>
    <row r="99" spans="2:21" x14ac:dyDescent="0.2">
      <c r="D99" s="37" t="s">
        <v>56</v>
      </c>
      <c r="E99" s="27">
        <f>'Parte 3'!L15*2</f>
        <v>7.9380952380952383</v>
      </c>
      <c r="F99" s="27">
        <f>'Parte 3'!L26*2</f>
        <v>8.2142857142857135</v>
      </c>
      <c r="G99" s="27">
        <f>'Parte 3'!L37*2</f>
        <v>7.9952380952380944</v>
      </c>
      <c r="H99" s="27">
        <f>'Parte 3'!L48*2</f>
        <v>7.8238095238095235</v>
      </c>
      <c r="I99" s="27">
        <f>'Parte 3'!L59*2</f>
        <v>8.71904761904762</v>
      </c>
      <c r="J99" s="27">
        <f>'Parte 3'!L70*2</f>
        <v>8.261904761904761</v>
      </c>
      <c r="K99" s="27">
        <f>'Parte 3'!L81*2</f>
        <v>8.0571428571428569</v>
      </c>
      <c r="L99" s="27">
        <f>'Parte 3'!L92*2</f>
        <v>9.514285714285716</v>
      </c>
      <c r="M99" s="27">
        <f>'Parte 3'!L103*2</f>
        <v>9.1476190476190471</v>
      </c>
      <c r="N99" s="27">
        <f>'Parte 3'!L114*2</f>
        <v>9.6476190476190471</v>
      </c>
      <c r="O99" s="27">
        <f>'Parte 3'!L125*2</f>
        <v>9.5333333333333332</v>
      </c>
      <c r="P99" s="27">
        <f>'Parte 3'!L136*2</f>
        <v>9.3142857142857149</v>
      </c>
      <c r="Q99" s="27">
        <f>'Parte 3'!L147*2</f>
        <v>7.7619047619047619</v>
      </c>
      <c r="R99" s="27">
        <f>'Parte 3'!L158*2</f>
        <v>8.5</v>
      </c>
      <c r="S99" s="27">
        <f>'Parte 3'!L169*2</f>
        <v>8.3714285714285719</v>
      </c>
      <c r="T99" s="50" t="s">
        <v>56</v>
      </c>
      <c r="U99" s="24">
        <f t="shared" si="44"/>
        <v>8.586666666666666</v>
      </c>
    </row>
  </sheetData>
  <mergeCells count="114">
    <mergeCell ref="T68:T69"/>
    <mergeCell ref="U68:U69"/>
    <mergeCell ref="T79:T80"/>
    <mergeCell ref="U79:U80"/>
    <mergeCell ref="T90:T91"/>
    <mergeCell ref="U90:U91"/>
    <mergeCell ref="T35:T36"/>
    <mergeCell ref="U35:U36"/>
    <mergeCell ref="T46:T47"/>
    <mergeCell ref="U46:U47"/>
    <mergeCell ref="T57:T58"/>
    <mergeCell ref="U57:U58"/>
    <mergeCell ref="U11:Z11"/>
    <mergeCell ref="T13:T14"/>
    <mergeCell ref="U13:U14"/>
    <mergeCell ref="T24:T25"/>
    <mergeCell ref="U24:U25"/>
    <mergeCell ref="B2:B3"/>
    <mergeCell ref="C2:C3"/>
    <mergeCell ref="T2:T3"/>
    <mergeCell ref="B24:B25"/>
    <mergeCell ref="C24:C25"/>
    <mergeCell ref="D24:D25"/>
    <mergeCell ref="U2:Z3"/>
    <mergeCell ref="U4:Z4"/>
    <mergeCell ref="U5:Z5"/>
    <mergeCell ref="U6:Z6"/>
    <mergeCell ref="U7:Z7"/>
    <mergeCell ref="U8:Z8"/>
    <mergeCell ref="U9:Z9"/>
    <mergeCell ref="U10:Z10"/>
    <mergeCell ref="B13:B14"/>
    <mergeCell ref="C13:C14"/>
    <mergeCell ref="D13:D14"/>
    <mergeCell ref="E13:E14"/>
    <mergeCell ref="F13:F14"/>
    <mergeCell ref="B35:B36"/>
    <mergeCell ref="C35:C36"/>
    <mergeCell ref="D35:D36"/>
    <mergeCell ref="E35:E36"/>
    <mergeCell ref="F35:F36"/>
    <mergeCell ref="B46:B47"/>
    <mergeCell ref="C46:C47"/>
    <mergeCell ref="D46:D47"/>
    <mergeCell ref="E46:E47"/>
    <mergeCell ref="F46:F47"/>
    <mergeCell ref="B57:B58"/>
    <mergeCell ref="C57:C58"/>
    <mergeCell ref="D57:D58"/>
    <mergeCell ref="E57:E58"/>
    <mergeCell ref="F57:F58"/>
    <mergeCell ref="E68:E69"/>
    <mergeCell ref="F68:F69"/>
    <mergeCell ref="G68:G69"/>
    <mergeCell ref="H68:H69"/>
    <mergeCell ref="I68:I69"/>
    <mergeCell ref="B90:B91"/>
    <mergeCell ref="C90:C91"/>
    <mergeCell ref="D90:D91"/>
    <mergeCell ref="B68:B69"/>
    <mergeCell ref="C68:C69"/>
    <mergeCell ref="D68:D69"/>
    <mergeCell ref="Q90:Q91"/>
    <mergeCell ref="R90:R91"/>
    <mergeCell ref="S90:S91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N90:N91"/>
    <mergeCell ref="O90:O91"/>
    <mergeCell ref="P90:P91"/>
    <mergeCell ref="K46:K47"/>
    <mergeCell ref="G35:G36"/>
    <mergeCell ref="H35:H36"/>
    <mergeCell ref="I35:I36"/>
    <mergeCell ref="J35:J36"/>
    <mergeCell ref="K35:K36"/>
    <mergeCell ref="J57:J58"/>
    <mergeCell ref="G46:G47"/>
    <mergeCell ref="H46:H47"/>
    <mergeCell ref="I46:I47"/>
    <mergeCell ref="J46:J47"/>
    <mergeCell ref="G57:G58"/>
    <mergeCell ref="H57:H58"/>
    <mergeCell ref="I57:I58"/>
    <mergeCell ref="H24:H25"/>
    <mergeCell ref="I24:I25"/>
    <mergeCell ref="J24:J25"/>
    <mergeCell ref="G13:G14"/>
    <mergeCell ref="H13:H14"/>
    <mergeCell ref="I13:I14"/>
    <mergeCell ref="J13:J14"/>
    <mergeCell ref="L79:L80"/>
    <mergeCell ref="M79:M80"/>
    <mergeCell ref="K13:K14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E24:E25"/>
    <mergeCell ref="F24:F25"/>
    <mergeCell ref="G24:G25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5B6CA-041B-4444-BC5F-D0FE58283732}">
  <dimension ref="B2:L23"/>
  <sheetViews>
    <sheetView workbookViewId="0">
      <selection activeCell="J1" sqref="J1:L1048576"/>
    </sheetView>
  </sheetViews>
  <sheetFormatPr defaultRowHeight="12.75" x14ac:dyDescent="0.2"/>
  <cols>
    <col min="1" max="1" width="2.7109375" style="2" customWidth="1"/>
    <col min="2" max="2" width="3.85546875" style="2" customWidth="1"/>
    <col min="3" max="3" width="63.85546875" style="2" customWidth="1"/>
    <col min="4" max="4" width="8.7109375" style="2" hidden="1" customWidth="1"/>
    <col min="5" max="5" width="6.140625" style="2" hidden="1" customWidth="1"/>
    <col min="6" max="10" width="9.7109375" style="2" customWidth="1"/>
    <col min="11" max="11" width="9.7109375" style="2" hidden="1" customWidth="1"/>
    <col min="12" max="12" width="9.7109375" style="2" customWidth="1"/>
    <col min="13" max="22" width="4.7109375" style="2" customWidth="1"/>
    <col min="23" max="24" width="5.7109375" style="2" customWidth="1"/>
    <col min="25" max="16384" width="9.140625" style="2"/>
  </cols>
  <sheetData>
    <row r="2" spans="2:12" x14ac:dyDescent="0.2">
      <c r="B2" s="20" t="s">
        <v>77</v>
      </c>
    </row>
    <row r="4" spans="2:12" x14ac:dyDescent="0.2">
      <c r="B4" s="7" t="s">
        <v>45</v>
      </c>
      <c r="C4" s="7" t="s">
        <v>44</v>
      </c>
      <c r="D4" s="7"/>
      <c r="E4" s="7"/>
      <c r="F4" s="28" t="s">
        <v>46</v>
      </c>
      <c r="G4" s="32"/>
    </row>
    <row r="5" spans="2:12" x14ac:dyDescent="0.2">
      <c r="B5" s="4">
        <v>1</v>
      </c>
      <c r="C5" s="11" t="s">
        <v>40</v>
      </c>
      <c r="D5" s="4">
        <v>1</v>
      </c>
      <c r="E5" s="4">
        <f>D5*11</f>
        <v>11</v>
      </c>
      <c r="F5" s="4">
        <f>COUNTIF(Respostas!$B$2:$B$28,'Parte 1'!C5)</f>
        <v>3</v>
      </c>
      <c r="G5" s="30"/>
    </row>
    <row r="6" spans="2:12" x14ac:dyDescent="0.2">
      <c r="B6" s="4">
        <v>2</v>
      </c>
      <c r="C6" s="12" t="s">
        <v>39</v>
      </c>
      <c r="D6" s="14">
        <v>101</v>
      </c>
      <c r="E6" s="4">
        <f t="shared" ref="E6:E11" si="0">D6*11</f>
        <v>1111</v>
      </c>
      <c r="F6" s="4">
        <f>COUNTIF(Respostas!$B$2:$B$28,'Parte 1'!C6)</f>
        <v>3</v>
      </c>
      <c r="G6" s="30"/>
    </row>
    <row r="7" spans="2:12" x14ac:dyDescent="0.2">
      <c r="B7" s="4">
        <v>3</v>
      </c>
      <c r="C7" s="12" t="s">
        <v>34</v>
      </c>
      <c r="D7" s="14">
        <v>1001</v>
      </c>
      <c r="E7" s="4">
        <f t="shared" si="0"/>
        <v>11011</v>
      </c>
      <c r="F7" s="4">
        <f>COUNTIF(Respostas!$B$2:$B$28,'Parte 1'!C7)</f>
        <v>4</v>
      </c>
      <c r="G7" s="30"/>
    </row>
    <row r="8" spans="2:12" x14ac:dyDescent="0.2">
      <c r="B8" s="4">
        <v>4</v>
      </c>
      <c r="C8" s="12" t="s">
        <v>42</v>
      </c>
      <c r="D8" s="14">
        <v>10001</v>
      </c>
      <c r="E8" s="4">
        <f t="shared" si="0"/>
        <v>110011</v>
      </c>
      <c r="F8" s="4">
        <f>COUNTIF(Respostas!$B$2:$B$28,'Parte 1'!C8)</f>
        <v>3</v>
      </c>
      <c r="G8" s="30"/>
    </row>
    <row r="9" spans="2:12" x14ac:dyDescent="0.2">
      <c r="B9" s="4">
        <v>5</v>
      </c>
      <c r="C9" s="9" t="s">
        <v>28</v>
      </c>
      <c r="D9" s="15">
        <v>100001</v>
      </c>
      <c r="E9" s="4">
        <f t="shared" si="0"/>
        <v>1100011</v>
      </c>
      <c r="F9" s="4">
        <f>COUNTIF(Respostas!$B$2:$B$28,'Parte 1'!C9)</f>
        <v>6</v>
      </c>
      <c r="G9" s="30"/>
    </row>
    <row r="10" spans="2:12" x14ac:dyDescent="0.2">
      <c r="B10" s="4">
        <v>6</v>
      </c>
      <c r="C10" s="12" t="s">
        <v>37</v>
      </c>
      <c r="D10" s="14">
        <v>1000001</v>
      </c>
      <c r="E10" s="4">
        <f t="shared" si="0"/>
        <v>11000011</v>
      </c>
      <c r="F10" s="4">
        <f>COUNTIF(Respostas!$B$2:$B$28,'Parte 1'!C10)</f>
        <v>5</v>
      </c>
      <c r="G10" s="30"/>
    </row>
    <row r="11" spans="2:12" x14ac:dyDescent="0.2">
      <c r="B11" s="4">
        <v>7</v>
      </c>
      <c r="C11" s="12" t="s">
        <v>38</v>
      </c>
      <c r="D11" s="14">
        <v>100000001</v>
      </c>
      <c r="E11" s="4">
        <f t="shared" si="0"/>
        <v>1100000011</v>
      </c>
      <c r="F11" s="4">
        <f>COUNTIF(Respostas!$B$2:$B$28,'Parte 1'!C11)</f>
        <v>3</v>
      </c>
      <c r="G11" s="30"/>
    </row>
    <row r="12" spans="2:12" x14ac:dyDescent="0.2">
      <c r="F12" s="10">
        <f>SUM(F5:F11)</f>
        <v>27</v>
      </c>
      <c r="G12" s="31"/>
    </row>
    <row r="14" spans="2:12" x14ac:dyDescent="0.2">
      <c r="B14" s="42" t="s">
        <v>45</v>
      </c>
      <c r="C14" s="43" t="s">
        <v>132</v>
      </c>
      <c r="D14" s="44"/>
      <c r="E14" s="44"/>
      <c r="F14" s="40" t="s">
        <v>47</v>
      </c>
      <c r="G14" s="40" t="s">
        <v>43</v>
      </c>
      <c r="H14" s="40" t="s">
        <v>41</v>
      </c>
      <c r="I14" s="40" t="s">
        <v>29</v>
      </c>
      <c r="J14" s="40" t="s">
        <v>35</v>
      </c>
      <c r="K14" s="40" t="s">
        <v>55</v>
      </c>
      <c r="L14" s="40" t="s">
        <v>56</v>
      </c>
    </row>
    <row r="15" spans="2:12" ht="15" customHeight="1" x14ac:dyDescent="0.2">
      <c r="B15" s="42"/>
      <c r="C15" s="43"/>
      <c r="D15" s="44"/>
      <c r="E15" s="44"/>
      <c r="F15" s="41"/>
      <c r="G15" s="41"/>
      <c r="H15" s="41"/>
      <c r="I15" s="41"/>
      <c r="J15" s="41"/>
      <c r="K15" s="41"/>
      <c r="L15" s="41"/>
    </row>
    <row r="16" spans="2:12" x14ac:dyDescent="0.2">
      <c r="B16" s="4">
        <v>1</v>
      </c>
      <c r="C16" s="8" t="s">
        <v>40</v>
      </c>
      <c r="D16" s="4">
        <v>1</v>
      </c>
      <c r="E16" s="4">
        <f>D16*11</f>
        <v>11</v>
      </c>
      <c r="F16" s="4">
        <f>COUNTIF(Respostas!$E$2:$E$28,D16*1)</f>
        <v>0</v>
      </c>
      <c r="G16" s="4">
        <f>COUNTIF(Respostas!$E$2:$E$28,D16*2)</f>
        <v>0</v>
      </c>
      <c r="H16" s="4">
        <f>COUNTIF(Respostas!$E$2:$E$28,D16*3)</f>
        <v>0</v>
      </c>
      <c r="I16" s="4">
        <f>COUNTIF(Respostas!$E$2:$E$28,D16*4)</f>
        <v>2</v>
      </c>
      <c r="J16" s="4">
        <f>COUNTIF(Respostas!$E$2:$E$28,D16*5)</f>
        <v>1</v>
      </c>
      <c r="K16" s="4">
        <f t="shared" ref="K16:K23" si="1">F16+G16+H16+I16+J16</f>
        <v>3</v>
      </c>
      <c r="L16" s="19">
        <f>IFERROR(((F16*1)+(G16*2)+(H16*3)+(I16*4)+(J16*5))/K16,0)*2</f>
        <v>8.6666666666666661</v>
      </c>
    </row>
    <row r="17" spans="2:12" x14ac:dyDescent="0.2">
      <c r="B17" s="4">
        <v>2</v>
      </c>
      <c r="C17" s="5" t="s">
        <v>39</v>
      </c>
      <c r="D17" s="14">
        <v>101</v>
      </c>
      <c r="E17" s="4">
        <f t="shared" ref="E17:E22" si="2">D17*11</f>
        <v>1111</v>
      </c>
      <c r="F17" s="4">
        <f>COUNTIF(Respostas!$E$2:$E$28,D17*1)</f>
        <v>0</v>
      </c>
      <c r="G17" s="4">
        <f>COUNTIF(Respostas!$E$2:$E$28,D17*2)</f>
        <v>0</v>
      </c>
      <c r="H17" s="4">
        <f>COUNTIF(Respostas!$E$2:$E$28,D17*3)</f>
        <v>1</v>
      </c>
      <c r="I17" s="4">
        <f>COUNTIF(Respostas!$E$2:$E$28,D17*4)</f>
        <v>2</v>
      </c>
      <c r="J17" s="4">
        <f>COUNTIF(Respostas!$E$2:$E$28,D17*5)</f>
        <v>0</v>
      </c>
      <c r="K17" s="4">
        <f t="shared" si="1"/>
        <v>3</v>
      </c>
      <c r="L17" s="19">
        <f t="shared" ref="L17:L23" si="3">IFERROR(((F17*1)+(G17*2)+(H17*3)+(I17*4)+(J17*5))/K17,0)*2</f>
        <v>7.333333333333333</v>
      </c>
    </row>
    <row r="18" spans="2:12" x14ac:dyDescent="0.2">
      <c r="B18" s="4">
        <v>3</v>
      </c>
      <c r="C18" s="5" t="s">
        <v>34</v>
      </c>
      <c r="D18" s="14">
        <v>1001</v>
      </c>
      <c r="E18" s="4">
        <f t="shared" si="2"/>
        <v>11011</v>
      </c>
      <c r="F18" s="4">
        <f>COUNTIF(Respostas!$E$2:$E$28,D18*1)</f>
        <v>0</v>
      </c>
      <c r="G18" s="4">
        <f>COUNTIF(Respostas!$E$2:$E$28,D18*2)</f>
        <v>0</v>
      </c>
      <c r="H18" s="4">
        <f>COUNTIF(Respostas!$E$2:$E$28,D18*3)</f>
        <v>3</v>
      </c>
      <c r="I18" s="4">
        <f>COUNTIF(Respostas!$E$2:$E$28,D18*4)</f>
        <v>1</v>
      </c>
      <c r="J18" s="4">
        <f>COUNTIF(Respostas!$E$2:$E$28,D18*5)</f>
        <v>0</v>
      </c>
      <c r="K18" s="4">
        <f t="shared" si="1"/>
        <v>4</v>
      </c>
      <c r="L18" s="19">
        <f t="shared" si="3"/>
        <v>6.5</v>
      </c>
    </row>
    <row r="19" spans="2:12" x14ac:dyDescent="0.2">
      <c r="B19" s="4">
        <v>4</v>
      </c>
      <c r="C19" s="5" t="s">
        <v>42</v>
      </c>
      <c r="D19" s="14">
        <v>10001</v>
      </c>
      <c r="E19" s="4">
        <f t="shared" si="2"/>
        <v>110011</v>
      </c>
      <c r="F19" s="4">
        <f>COUNTIF(Respostas!$E$2:$E$28,D19*1)</f>
        <v>0</v>
      </c>
      <c r="G19" s="4">
        <f>COUNTIF(Respostas!$E$2:$E$28,D19*2)</f>
        <v>0</v>
      </c>
      <c r="H19" s="4">
        <f>COUNTIF(Respostas!$E$2:$E$28,D19*3)</f>
        <v>2</v>
      </c>
      <c r="I19" s="4">
        <f>COUNTIF(Respostas!$E$2:$E$28,D19*4)</f>
        <v>1</v>
      </c>
      <c r="J19" s="4">
        <f>COUNTIF(Respostas!$E$2:$E$28,D19*5)</f>
        <v>0</v>
      </c>
      <c r="K19" s="4">
        <f t="shared" si="1"/>
        <v>3</v>
      </c>
      <c r="L19" s="19">
        <f t="shared" si="3"/>
        <v>6.666666666666667</v>
      </c>
    </row>
    <row r="20" spans="2:12" x14ac:dyDescent="0.2">
      <c r="B20" s="4">
        <v>5</v>
      </c>
      <c r="C20" s="13" t="s">
        <v>28</v>
      </c>
      <c r="D20" s="15">
        <v>100001</v>
      </c>
      <c r="E20" s="4">
        <f t="shared" si="2"/>
        <v>1100011</v>
      </c>
      <c r="F20" s="4">
        <f>COUNTIF(Respostas!$E$2:$E$28,D20*1)</f>
        <v>0</v>
      </c>
      <c r="G20" s="4">
        <f>COUNTIF(Respostas!$E$2:$E$28,D20*2)</f>
        <v>0</v>
      </c>
      <c r="H20" s="4">
        <f>COUNTIF(Respostas!$E$2:$E$28,D20*3)</f>
        <v>4</v>
      </c>
      <c r="I20" s="4">
        <f>COUNTIF(Respostas!$E$2:$E$28,D20*4)</f>
        <v>2</v>
      </c>
      <c r="J20" s="4">
        <f>COUNTIF(Respostas!$E$2:$E$28,D20*5)</f>
        <v>0</v>
      </c>
      <c r="K20" s="4">
        <f t="shared" si="1"/>
        <v>6</v>
      </c>
      <c r="L20" s="19">
        <f t="shared" si="3"/>
        <v>6.666666666666667</v>
      </c>
    </row>
    <row r="21" spans="2:12" x14ac:dyDescent="0.2">
      <c r="B21" s="4">
        <v>6</v>
      </c>
      <c r="C21" s="5" t="s">
        <v>37</v>
      </c>
      <c r="D21" s="14">
        <v>1000001</v>
      </c>
      <c r="E21" s="4">
        <f t="shared" si="2"/>
        <v>11000011</v>
      </c>
      <c r="F21" s="4">
        <f>COUNTIF(Respostas!$E$2:$E$28,D21*1)</f>
        <v>0</v>
      </c>
      <c r="G21" s="4">
        <f>COUNTIF(Respostas!$E$2:$E$28,D21*2)</f>
        <v>1</v>
      </c>
      <c r="H21" s="4">
        <f>COUNTIF(Respostas!$E$2:$E$28,D21*3)</f>
        <v>2</v>
      </c>
      <c r="I21" s="4">
        <f>COUNTIF(Respostas!$E$2:$E$28,D21*4)</f>
        <v>2</v>
      </c>
      <c r="J21" s="4">
        <f>COUNTIF(Respostas!$E$2:$E$28,D21*5)</f>
        <v>0</v>
      </c>
      <c r="K21" s="4">
        <f t="shared" si="1"/>
        <v>5</v>
      </c>
      <c r="L21" s="19">
        <f t="shared" si="3"/>
        <v>6.4</v>
      </c>
    </row>
    <row r="22" spans="2:12" x14ac:dyDescent="0.2">
      <c r="B22" s="4">
        <v>7</v>
      </c>
      <c r="C22" s="5" t="s">
        <v>38</v>
      </c>
      <c r="D22" s="14">
        <v>100000001</v>
      </c>
      <c r="E22" s="4">
        <f t="shared" si="2"/>
        <v>1100000011</v>
      </c>
      <c r="F22" s="4">
        <f>COUNTIF(Respostas!$E$2:$E$28,D22*1)</f>
        <v>0</v>
      </c>
      <c r="G22" s="4">
        <f>COUNTIF(Respostas!$E$2:$E$28,D22*2)</f>
        <v>0</v>
      </c>
      <c r="H22" s="4">
        <f>COUNTIF(Respostas!$E$2:$E$28,D22*3)</f>
        <v>0</v>
      </c>
      <c r="I22" s="4">
        <f>COUNTIF(Respostas!$E$2:$E$28,D22*4)</f>
        <v>3</v>
      </c>
      <c r="J22" s="4">
        <f>COUNTIF(Respostas!$E$2:$E$28,D22*5)</f>
        <v>0</v>
      </c>
      <c r="K22" s="4">
        <f t="shared" si="1"/>
        <v>3</v>
      </c>
      <c r="L22" s="19">
        <f t="shared" si="3"/>
        <v>8</v>
      </c>
    </row>
    <row r="23" spans="2:12" x14ac:dyDescent="0.2">
      <c r="F23" s="10">
        <f>SUM(F16:F22)</f>
        <v>0</v>
      </c>
      <c r="G23" s="10">
        <f t="shared" ref="G23" si="4">SUM(G16:G22)</f>
        <v>1</v>
      </c>
      <c r="H23" s="10">
        <f t="shared" ref="H23" si="5">SUM(H16:H22)</f>
        <v>12</v>
      </c>
      <c r="I23" s="10">
        <f t="shared" ref="I23" si="6">SUM(I16:I22)</f>
        <v>13</v>
      </c>
      <c r="J23" s="10">
        <f t="shared" ref="J23" si="7">SUM(J16:J22)</f>
        <v>1</v>
      </c>
      <c r="K23" s="6">
        <f t="shared" si="1"/>
        <v>27</v>
      </c>
      <c r="L23" s="23">
        <f t="shared" si="3"/>
        <v>7.0370370370370372</v>
      </c>
    </row>
  </sheetData>
  <mergeCells count="11">
    <mergeCell ref="I14:I15"/>
    <mergeCell ref="J14:J15"/>
    <mergeCell ref="L14:L15"/>
    <mergeCell ref="K14:K15"/>
    <mergeCell ref="B14:B15"/>
    <mergeCell ref="C14:C15"/>
    <mergeCell ref="D14:D15"/>
    <mergeCell ref="E14:E15"/>
    <mergeCell ref="H14:H15"/>
    <mergeCell ref="F14:F15"/>
    <mergeCell ref="G14:G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95C45-53E6-4E22-A8CF-EAAA7E53A90B}">
  <dimension ref="B2:M81"/>
  <sheetViews>
    <sheetView topLeftCell="A46" workbookViewId="0">
      <selection activeCell="K46" sqref="K1:K1048576"/>
    </sheetView>
  </sheetViews>
  <sheetFormatPr defaultRowHeight="12.75" x14ac:dyDescent="0.2"/>
  <cols>
    <col min="1" max="1" width="2.7109375" style="2" customWidth="1"/>
    <col min="2" max="2" width="3.85546875" style="2" customWidth="1"/>
    <col min="3" max="3" width="63.85546875" style="2" customWidth="1"/>
    <col min="4" max="4" width="8.7109375" style="2" hidden="1" customWidth="1"/>
    <col min="5" max="5" width="6.140625" style="2" hidden="1" customWidth="1"/>
    <col min="6" max="10" width="10.7109375" style="2" customWidth="1"/>
    <col min="11" max="11" width="10.7109375" style="2" hidden="1" customWidth="1"/>
    <col min="12" max="12" width="10.7109375" style="2" customWidth="1"/>
    <col min="13" max="13" width="5.7109375" style="2" customWidth="1"/>
    <col min="14" max="16384" width="9.140625" style="2"/>
  </cols>
  <sheetData>
    <row r="2" spans="2:13" x14ac:dyDescent="0.2">
      <c r="B2" s="20" t="s">
        <v>135</v>
      </c>
    </row>
    <row r="3" spans="2:13" x14ac:dyDescent="0.2">
      <c r="B3" s="22"/>
    </row>
    <row r="4" spans="2:13" x14ac:dyDescent="0.2">
      <c r="B4" s="21" t="s">
        <v>134</v>
      </c>
    </row>
    <row r="6" spans="2:13" x14ac:dyDescent="0.2">
      <c r="B6" s="42" t="s">
        <v>45</v>
      </c>
      <c r="C6" s="43" t="s">
        <v>136</v>
      </c>
      <c r="D6" s="44"/>
      <c r="E6" s="44"/>
      <c r="F6" s="40" t="s">
        <v>33</v>
      </c>
      <c r="G6" s="40" t="s">
        <v>36</v>
      </c>
      <c r="H6" s="40" t="s">
        <v>32</v>
      </c>
      <c r="I6" s="40" t="s">
        <v>31</v>
      </c>
      <c r="J6" s="40" t="s">
        <v>48</v>
      </c>
      <c r="K6" s="40" t="s">
        <v>55</v>
      </c>
      <c r="L6" s="40" t="s">
        <v>56</v>
      </c>
    </row>
    <row r="7" spans="2:13" ht="15.75" customHeight="1" x14ac:dyDescent="0.2">
      <c r="B7" s="42"/>
      <c r="C7" s="43"/>
      <c r="D7" s="44"/>
      <c r="E7" s="44"/>
      <c r="F7" s="41"/>
      <c r="G7" s="41"/>
      <c r="H7" s="41"/>
      <c r="I7" s="41"/>
      <c r="J7" s="41"/>
      <c r="K7" s="41"/>
      <c r="L7" s="41"/>
    </row>
    <row r="8" spans="2:13" x14ac:dyDescent="0.2">
      <c r="B8" s="4">
        <v>1</v>
      </c>
      <c r="C8" s="8" t="s">
        <v>40</v>
      </c>
      <c r="D8" s="4">
        <v>1</v>
      </c>
      <c r="E8" s="4">
        <f>D8*11</f>
        <v>11</v>
      </c>
      <c r="F8" s="4">
        <f>COUNTIF(Respostas!$G$2:$G$28,D8*1)</f>
        <v>0</v>
      </c>
      <c r="G8" s="4">
        <f>COUNTIF(Respostas!$G$2:$G$28,D8*2)</f>
        <v>0</v>
      </c>
      <c r="H8" s="4">
        <f>COUNTIF(Respostas!$G$2:$G$28,D8*3)</f>
        <v>2</v>
      </c>
      <c r="I8" s="4">
        <f>COUNTIF(Respostas!$G$2:$G$28,D8*4)</f>
        <v>1</v>
      </c>
      <c r="J8" s="4">
        <f>COUNTIF(Respostas!$G$2:$G$28,D8*5)</f>
        <v>0</v>
      </c>
      <c r="K8" s="4">
        <f t="shared" ref="K8:K14" si="0">F8+G8+H8+I8+J8</f>
        <v>3</v>
      </c>
      <c r="L8" s="19">
        <f t="shared" ref="L8:L14" si="1">IFERROR(((F8*1)+(G8*2)+(H8*3)+(I8*4)+(J8*5))/K8,0)</f>
        <v>3.3333333333333335</v>
      </c>
    </row>
    <row r="9" spans="2:13" x14ac:dyDescent="0.2">
      <c r="B9" s="4">
        <v>2</v>
      </c>
      <c r="C9" s="5" t="s">
        <v>39</v>
      </c>
      <c r="D9" s="14">
        <v>101</v>
      </c>
      <c r="E9" s="4">
        <f t="shared" ref="E9:E14" si="2">D9*11</f>
        <v>1111</v>
      </c>
      <c r="F9" s="4">
        <f>COUNTIF(Respostas!$G$2:$G$28,D9*1)</f>
        <v>0</v>
      </c>
      <c r="G9" s="4">
        <f>COUNTIF(Respostas!$G$2:$G$28,D9*2)</f>
        <v>0</v>
      </c>
      <c r="H9" s="4">
        <f>COUNTIF(Respostas!$G$2:$G$28,D9*3)</f>
        <v>0</v>
      </c>
      <c r="I9" s="4">
        <f>COUNTIF(Respostas!$G$2:$G$28,D9*4)</f>
        <v>3</v>
      </c>
      <c r="J9" s="4">
        <f>COUNTIF(Respostas!$G$2:$G$28,D9*5)</f>
        <v>0</v>
      </c>
      <c r="K9" s="4">
        <f t="shared" si="0"/>
        <v>3</v>
      </c>
      <c r="L9" s="19">
        <f t="shared" si="1"/>
        <v>4</v>
      </c>
    </row>
    <row r="10" spans="2:13" x14ac:dyDescent="0.2">
      <c r="B10" s="4">
        <v>3</v>
      </c>
      <c r="C10" s="5" t="s">
        <v>34</v>
      </c>
      <c r="D10" s="14">
        <v>1001</v>
      </c>
      <c r="E10" s="4">
        <f t="shared" si="2"/>
        <v>11011</v>
      </c>
      <c r="F10" s="4">
        <f>COUNTIF(Respostas!$G$2:$G$28,D10*1)</f>
        <v>0</v>
      </c>
      <c r="G10" s="4">
        <f>COUNTIF(Respostas!$G$2:$G$28,D10*2)</f>
        <v>0</v>
      </c>
      <c r="H10" s="4">
        <f>COUNTIF(Respostas!$G$2:$G$28,D10*3)</f>
        <v>1</v>
      </c>
      <c r="I10" s="4">
        <f>COUNTIF(Respostas!$G$2:$G$28,D10*4)</f>
        <v>0</v>
      </c>
      <c r="J10" s="4">
        <f>COUNTIF(Respostas!$G$2:$G$28,D10*5)</f>
        <v>3</v>
      </c>
      <c r="K10" s="4">
        <f t="shared" si="0"/>
        <v>4</v>
      </c>
      <c r="L10" s="19">
        <f t="shared" si="1"/>
        <v>4.5</v>
      </c>
    </row>
    <row r="11" spans="2:13" x14ac:dyDescent="0.2">
      <c r="B11" s="4">
        <v>4</v>
      </c>
      <c r="C11" s="5" t="s">
        <v>42</v>
      </c>
      <c r="D11" s="14">
        <v>10001</v>
      </c>
      <c r="E11" s="4">
        <f t="shared" si="2"/>
        <v>110011</v>
      </c>
      <c r="F11" s="4">
        <f>COUNTIF(Respostas!$G$2:$G$28,D11*1)</f>
        <v>0</v>
      </c>
      <c r="G11" s="4">
        <f>COUNTIF(Respostas!$G$2:$G$28,D11*2)</f>
        <v>0</v>
      </c>
      <c r="H11" s="4">
        <f>COUNTIF(Respostas!$G$2:$G$28,D11*3)</f>
        <v>0</v>
      </c>
      <c r="I11" s="4">
        <f>COUNTIF(Respostas!$G$2:$G$28,D11*4)</f>
        <v>1</v>
      </c>
      <c r="J11" s="4">
        <f>COUNTIF(Respostas!$G$2:$G$28,D11*5)</f>
        <v>2</v>
      </c>
      <c r="K11" s="4">
        <f t="shared" si="0"/>
        <v>3</v>
      </c>
      <c r="L11" s="19">
        <f t="shared" si="1"/>
        <v>4.666666666666667</v>
      </c>
    </row>
    <row r="12" spans="2:13" x14ac:dyDescent="0.2">
      <c r="B12" s="4">
        <v>5</v>
      </c>
      <c r="C12" s="13" t="s">
        <v>28</v>
      </c>
      <c r="D12" s="15">
        <v>100001</v>
      </c>
      <c r="E12" s="4">
        <f t="shared" si="2"/>
        <v>1100011</v>
      </c>
      <c r="F12" s="4">
        <f>COUNTIF(Respostas!$G$2:$G$28,D12*1)</f>
        <v>0</v>
      </c>
      <c r="G12" s="4">
        <f>COUNTIF(Respostas!$G$2:$G$28,D12*2)</f>
        <v>0</v>
      </c>
      <c r="H12" s="4">
        <f>COUNTIF(Respostas!$G$2:$G$28,D12*3)</f>
        <v>0</v>
      </c>
      <c r="I12" s="4">
        <f>COUNTIF(Respostas!$G$2:$G$28,D12*4)</f>
        <v>4</v>
      </c>
      <c r="J12" s="4">
        <f>COUNTIF(Respostas!$G$2:$G$28,D12*5)</f>
        <v>2</v>
      </c>
      <c r="K12" s="4">
        <f t="shared" si="0"/>
        <v>6</v>
      </c>
      <c r="L12" s="19">
        <f t="shared" si="1"/>
        <v>4.333333333333333</v>
      </c>
    </row>
    <row r="13" spans="2:13" x14ac:dyDescent="0.2">
      <c r="B13" s="4">
        <v>6</v>
      </c>
      <c r="C13" s="5" t="s">
        <v>37</v>
      </c>
      <c r="D13" s="14">
        <v>1000001</v>
      </c>
      <c r="E13" s="4">
        <f t="shared" si="2"/>
        <v>11000011</v>
      </c>
      <c r="F13" s="4">
        <f>COUNTIF(Respostas!$G$2:$G$28,D13*1)</f>
        <v>1</v>
      </c>
      <c r="G13" s="4">
        <f>COUNTIF(Respostas!$G$2:$G$28,D13*2)</f>
        <v>0</v>
      </c>
      <c r="H13" s="4">
        <f>COUNTIF(Respostas!$G$2:$G$28,D13*3)</f>
        <v>0</v>
      </c>
      <c r="I13" s="4">
        <f>COUNTIF(Respostas!$G$2:$G$28,D13*4)</f>
        <v>4</v>
      </c>
      <c r="J13" s="4">
        <f>COUNTIF(Respostas!$G$2:$G$28,D13*5)</f>
        <v>0</v>
      </c>
      <c r="K13" s="4">
        <f t="shared" si="0"/>
        <v>5</v>
      </c>
      <c r="L13" s="19">
        <f t="shared" si="1"/>
        <v>3.4</v>
      </c>
    </row>
    <row r="14" spans="2:13" x14ac:dyDescent="0.2">
      <c r="B14" s="4">
        <v>7</v>
      </c>
      <c r="C14" s="5" t="s">
        <v>38</v>
      </c>
      <c r="D14" s="14">
        <v>100000001</v>
      </c>
      <c r="E14" s="4">
        <f t="shared" si="2"/>
        <v>1100000011</v>
      </c>
      <c r="F14" s="4">
        <f>COUNTIF(Respostas!$G$2:$G$28,D14*1)</f>
        <v>0</v>
      </c>
      <c r="G14" s="4">
        <f>COUNTIF(Respostas!$G$2:$G$28,D14*2)</f>
        <v>0</v>
      </c>
      <c r="H14" s="4">
        <f>COUNTIF(Respostas!$G$2:$G$28,D14*3)</f>
        <v>0</v>
      </c>
      <c r="I14" s="4">
        <f>COUNTIF(Respostas!$G$2:$G$28,D14*4)</f>
        <v>2</v>
      </c>
      <c r="J14" s="4">
        <f>COUNTIF(Respostas!$G$2:$G$28,D14*5)</f>
        <v>1</v>
      </c>
      <c r="K14" s="4">
        <f t="shared" si="0"/>
        <v>3</v>
      </c>
      <c r="L14" s="19">
        <f t="shared" si="1"/>
        <v>4.333333333333333</v>
      </c>
    </row>
    <row r="15" spans="2:13" x14ac:dyDescent="0.2">
      <c r="F15" s="10">
        <f>SUM(F8:F14)</f>
        <v>1</v>
      </c>
      <c r="G15" s="10">
        <f t="shared" ref="G15:J15" si="3">SUM(G8:G14)</f>
        <v>0</v>
      </c>
      <c r="H15" s="10">
        <f t="shared" si="3"/>
        <v>3</v>
      </c>
      <c r="I15" s="10">
        <f t="shared" si="3"/>
        <v>15</v>
      </c>
      <c r="J15" s="10">
        <f t="shared" si="3"/>
        <v>8</v>
      </c>
      <c r="K15" s="10">
        <f t="shared" ref="K15" si="4">SUM(K8:K14)</f>
        <v>27</v>
      </c>
      <c r="L15" s="26">
        <f>AVERAGE(L8:L14)</f>
        <v>4.0809523809523807</v>
      </c>
      <c r="M15" s="18">
        <f>SUM(F15:J15)</f>
        <v>27</v>
      </c>
    </row>
    <row r="17" spans="2:13" x14ac:dyDescent="0.2">
      <c r="B17" s="42" t="s">
        <v>45</v>
      </c>
      <c r="C17" s="43" t="s">
        <v>137</v>
      </c>
      <c r="D17" s="44"/>
      <c r="E17" s="44"/>
      <c r="F17" s="40" t="s">
        <v>33</v>
      </c>
      <c r="G17" s="40" t="s">
        <v>36</v>
      </c>
      <c r="H17" s="40" t="s">
        <v>32</v>
      </c>
      <c r="I17" s="40" t="s">
        <v>31</v>
      </c>
      <c r="J17" s="40" t="s">
        <v>48</v>
      </c>
      <c r="K17" s="40" t="s">
        <v>55</v>
      </c>
      <c r="L17" s="40" t="s">
        <v>56</v>
      </c>
    </row>
    <row r="18" spans="2:13" x14ac:dyDescent="0.2">
      <c r="B18" s="42"/>
      <c r="C18" s="43"/>
      <c r="D18" s="44"/>
      <c r="E18" s="44"/>
      <c r="F18" s="41"/>
      <c r="G18" s="41"/>
      <c r="H18" s="41"/>
      <c r="I18" s="41"/>
      <c r="J18" s="41"/>
      <c r="K18" s="41"/>
      <c r="L18" s="41"/>
    </row>
    <row r="19" spans="2:13" x14ac:dyDescent="0.2">
      <c r="B19" s="4">
        <v>1</v>
      </c>
      <c r="C19" s="8" t="s">
        <v>40</v>
      </c>
      <c r="D19" s="4">
        <v>1</v>
      </c>
      <c r="E19" s="4">
        <f>D19*11</f>
        <v>11</v>
      </c>
      <c r="F19" s="4">
        <f>COUNTIF(Respostas!$I$2:$I$28,D19*1)</f>
        <v>0</v>
      </c>
      <c r="G19" s="4">
        <f>COUNTIF(Respostas!$I$2:$I$28,D19*2)</f>
        <v>0</v>
      </c>
      <c r="H19" s="4">
        <f>COUNTIF(Respostas!$I$2:$I$28,D19*3)</f>
        <v>0</v>
      </c>
      <c r="I19" s="4">
        <f>COUNTIF(Respostas!$I$2:$I$28,D19*4)</f>
        <v>3</v>
      </c>
      <c r="J19" s="4">
        <f>COUNTIF(Respostas!$I$2:$I$28,D19*5)</f>
        <v>0</v>
      </c>
      <c r="K19" s="4">
        <f t="shared" ref="K19:K25" si="5">F19+G19+H19+I19+J19</f>
        <v>3</v>
      </c>
      <c r="L19" s="19">
        <f t="shared" ref="L19:L25" si="6">IFERROR(((F19*1)+(G19*2)+(H19*3)+(I19*4)+(J19*5))/K19,0)</f>
        <v>4</v>
      </c>
    </row>
    <row r="20" spans="2:13" x14ac:dyDescent="0.2">
      <c r="B20" s="4">
        <v>2</v>
      </c>
      <c r="C20" s="5" t="s">
        <v>39</v>
      </c>
      <c r="D20" s="14">
        <v>101</v>
      </c>
      <c r="E20" s="4">
        <f t="shared" ref="E20:E25" si="7">D20*11</f>
        <v>1111</v>
      </c>
      <c r="F20" s="4">
        <f>COUNTIF(Respostas!$I$2:$I$28,D20*1)</f>
        <v>0</v>
      </c>
      <c r="G20" s="4">
        <f>COUNTIF(Respostas!$I$2:$I$28,D20*2)</f>
        <v>0</v>
      </c>
      <c r="H20" s="4">
        <f>COUNTIF(Respostas!$I$2:$I$28,D20*3)</f>
        <v>1</v>
      </c>
      <c r="I20" s="4">
        <f>COUNTIF(Respostas!$I$2:$I$28,D20*4)</f>
        <v>1</v>
      </c>
      <c r="J20" s="4">
        <f>COUNTIF(Respostas!$I$2:$I$28,D20*5)</f>
        <v>1</v>
      </c>
      <c r="K20" s="4">
        <f t="shared" si="5"/>
        <v>3</v>
      </c>
      <c r="L20" s="19">
        <f t="shared" si="6"/>
        <v>4</v>
      </c>
    </row>
    <row r="21" spans="2:13" x14ac:dyDescent="0.2">
      <c r="B21" s="4">
        <v>3</v>
      </c>
      <c r="C21" s="5" t="s">
        <v>34</v>
      </c>
      <c r="D21" s="14">
        <v>1001</v>
      </c>
      <c r="E21" s="4">
        <f t="shared" si="7"/>
        <v>11011</v>
      </c>
      <c r="F21" s="4">
        <f>COUNTIF(Respostas!$I$2:$I$28,D21*1)</f>
        <v>0</v>
      </c>
      <c r="G21" s="4">
        <f>COUNTIF(Respostas!$I$2:$I$28,D21*2)</f>
        <v>0</v>
      </c>
      <c r="H21" s="4">
        <f>COUNTIF(Respostas!$I$2:$I$28,D21*3)</f>
        <v>0</v>
      </c>
      <c r="I21" s="4">
        <f>COUNTIF(Respostas!$I$2:$I$28,D21*4)</f>
        <v>2</v>
      </c>
      <c r="J21" s="4">
        <f>COUNTIF(Respostas!$I$2:$I$28,D21*5)</f>
        <v>2</v>
      </c>
      <c r="K21" s="4">
        <f t="shared" si="5"/>
        <v>4</v>
      </c>
      <c r="L21" s="19">
        <f t="shared" si="6"/>
        <v>4.5</v>
      </c>
    </row>
    <row r="22" spans="2:13" x14ac:dyDescent="0.2">
      <c r="B22" s="4">
        <v>4</v>
      </c>
      <c r="C22" s="5" t="s">
        <v>42</v>
      </c>
      <c r="D22" s="14">
        <v>10001</v>
      </c>
      <c r="E22" s="4">
        <f t="shared" si="7"/>
        <v>110011</v>
      </c>
      <c r="F22" s="4">
        <f>COUNTIF(Respostas!$I$2:$I$28,D22*1)</f>
        <v>0</v>
      </c>
      <c r="G22" s="4">
        <f>COUNTIF(Respostas!$I$2:$I$28,D22*2)</f>
        <v>0</v>
      </c>
      <c r="H22" s="4">
        <f>COUNTIF(Respostas!$I$2:$I$28,D22*3)</f>
        <v>0</v>
      </c>
      <c r="I22" s="4">
        <f>COUNTIF(Respostas!$I$2:$I$28,D22*4)</f>
        <v>0</v>
      </c>
      <c r="J22" s="4">
        <f>COUNTIF(Respostas!$I$2:$I$28,D22*5)</f>
        <v>3</v>
      </c>
      <c r="K22" s="4">
        <f t="shared" si="5"/>
        <v>3</v>
      </c>
      <c r="L22" s="19">
        <f t="shared" si="6"/>
        <v>5</v>
      </c>
    </row>
    <row r="23" spans="2:13" x14ac:dyDescent="0.2">
      <c r="B23" s="4">
        <v>5</v>
      </c>
      <c r="C23" s="13" t="s">
        <v>28</v>
      </c>
      <c r="D23" s="15">
        <v>100001</v>
      </c>
      <c r="E23" s="4">
        <f t="shared" si="7"/>
        <v>1100011</v>
      </c>
      <c r="F23" s="4">
        <f>COUNTIF(Respostas!$I$2:$I$28,D23*1)</f>
        <v>0</v>
      </c>
      <c r="G23" s="4">
        <f>COUNTIF(Respostas!$I$2:$I$28,D23*2)</f>
        <v>0</v>
      </c>
      <c r="H23" s="4">
        <f>COUNTIF(Respostas!$I$2:$I$28,D23*3)</f>
        <v>0</v>
      </c>
      <c r="I23" s="4">
        <f>COUNTIF(Respostas!$I$2:$I$28,D23*4)</f>
        <v>4</v>
      </c>
      <c r="J23" s="4">
        <f>COUNTIF(Respostas!$I$2:$I$28,D23*5)</f>
        <v>2</v>
      </c>
      <c r="K23" s="4">
        <f t="shared" si="5"/>
        <v>6</v>
      </c>
      <c r="L23" s="19">
        <f t="shared" si="6"/>
        <v>4.333333333333333</v>
      </c>
    </row>
    <row r="24" spans="2:13" x14ac:dyDescent="0.2">
      <c r="B24" s="4">
        <v>6</v>
      </c>
      <c r="C24" s="5" t="s">
        <v>37</v>
      </c>
      <c r="D24" s="14">
        <v>1000001</v>
      </c>
      <c r="E24" s="4">
        <f t="shared" si="7"/>
        <v>11000011</v>
      </c>
      <c r="F24" s="4">
        <f>COUNTIF(Respostas!$I$2:$I$28,D24*1)</f>
        <v>2</v>
      </c>
      <c r="G24" s="4">
        <f>COUNTIF(Respostas!$I$2:$I$28,D24*2)</f>
        <v>0</v>
      </c>
      <c r="H24" s="4">
        <f>COUNTIF(Respostas!$I$2:$I$28,D24*3)</f>
        <v>0</v>
      </c>
      <c r="I24" s="4">
        <f>COUNTIF(Respostas!$I$2:$I$28,D24*4)</f>
        <v>3</v>
      </c>
      <c r="J24" s="4">
        <f>COUNTIF(Respostas!$I$2:$I$28,D24*5)</f>
        <v>0</v>
      </c>
      <c r="K24" s="4">
        <f t="shared" si="5"/>
        <v>5</v>
      </c>
      <c r="L24" s="19">
        <f t="shared" si="6"/>
        <v>2.8</v>
      </c>
    </row>
    <row r="25" spans="2:13" x14ac:dyDescent="0.2">
      <c r="B25" s="4">
        <v>7</v>
      </c>
      <c r="C25" s="5" t="s">
        <v>38</v>
      </c>
      <c r="D25" s="14">
        <v>100000001</v>
      </c>
      <c r="E25" s="4">
        <f t="shared" si="7"/>
        <v>1100000011</v>
      </c>
      <c r="F25" s="4">
        <f>COUNTIF(Respostas!$I$2:$I$28,D25*1)</f>
        <v>0</v>
      </c>
      <c r="G25" s="4">
        <f>COUNTIF(Respostas!$I$2:$I$28,D25*2)</f>
        <v>0</v>
      </c>
      <c r="H25" s="4">
        <f>COUNTIF(Respostas!$I$2:$I$28,D25*3)</f>
        <v>1</v>
      </c>
      <c r="I25" s="4">
        <f>COUNTIF(Respostas!$I$2:$I$28,D25*4)</f>
        <v>1</v>
      </c>
      <c r="J25" s="4">
        <f>COUNTIF(Respostas!$I$2:$I$28,D25*5)</f>
        <v>1</v>
      </c>
      <c r="K25" s="4">
        <f t="shared" si="5"/>
        <v>3</v>
      </c>
      <c r="L25" s="19">
        <f t="shared" si="6"/>
        <v>4</v>
      </c>
    </row>
    <row r="26" spans="2:13" x14ac:dyDescent="0.2">
      <c r="F26" s="10">
        <f>SUM(F19:F25)</f>
        <v>2</v>
      </c>
      <c r="G26" s="10">
        <f t="shared" ref="G26:J26" si="8">SUM(G19:G25)</f>
        <v>0</v>
      </c>
      <c r="H26" s="10">
        <f t="shared" si="8"/>
        <v>2</v>
      </c>
      <c r="I26" s="10">
        <f t="shared" si="8"/>
        <v>14</v>
      </c>
      <c r="J26" s="10">
        <f t="shared" si="8"/>
        <v>9</v>
      </c>
      <c r="K26" s="10">
        <f t="shared" ref="K26" si="9">SUM(K19:K25)</f>
        <v>27</v>
      </c>
      <c r="L26" s="26">
        <f>AVERAGE(L19:L25)</f>
        <v>4.0904761904761902</v>
      </c>
      <c r="M26" s="18">
        <f>SUM(F26:J26)</f>
        <v>27</v>
      </c>
    </row>
    <row r="28" spans="2:13" x14ac:dyDescent="0.2">
      <c r="B28" s="42" t="s">
        <v>45</v>
      </c>
      <c r="C28" s="43" t="s">
        <v>138</v>
      </c>
      <c r="D28" s="44"/>
      <c r="E28" s="44"/>
      <c r="F28" s="40" t="s">
        <v>33</v>
      </c>
      <c r="G28" s="40" t="s">
        <v>36</v>
      </c>
      <c r="H28" s="40" t="s">
        <v>32</v>
      </c>
      <c r="I28" s="40" t="s">
        <v>31</v>
      </c>
      <c r="J28" s="40" t="s">
        <v>48</v>
      </c>
      <c r="K28" s="40" t="s">
        <v>55</v>
      </c>
      <c r="L28" s="40" t="s">
        <v>56</v>
      </c>
    </row>
    <row r="29" spans="2:13" ht="15" customHeight="1" x14ac:dyDescent="0.2">
      <c r="B29" s="42"/>
      <c r="C29" s="43"/>
      <c r="D29" s="44"/>
      <c r="E29" s="44"/>
      <c r="F29" s="41"/>
      <c r="G29" s="41"/>
      <c r="H29" s="41"/>
      <c r="I29" s="41"/>
      <c r="J29" s="41"/>
      <c r="K29" s="41"/>
      <c r="L29" s="41"/>
    </row>
    <row r="30" spans="2:13" x14ac:dyDescent="0.2">
      <c r="B30" s="4">
        <v>1</v>
      </c>
      <c r="C30" s="8" t="s">
        <v>40</v>
      </c>
      <c r="D30" s="4">
        <v>1</v>
      </c>
      <c r="E30" s="4">
        <f>D30*11</f>
        <v>11</v>
      </c>
      <c r="F30" s="4">
        <f>COUNTIF(Respostas!$K$2:$K$28,D30*1)</f>
        <v>0</v>
      </c>
      <c r="G30" s="4">
        <f>COUNTIF(Respostas!$K$2:$K$28,D30*2)</f>
        <v>0</v>
      </c>
      <c r="H30" s="4">
        <f>COUNTIF(Respostas!$K$2:$K$28,D30*3)</f>
        <v>0</v>
      </c>
      <c r="I30" s="4">
        <f>COUNTIF(Respostas!$K$2:$K$28,D30*4)</f>
        <v>3</v>
      </c>
      <c r="J30" s="4">
        <f>COUNTIF(Respostas!$K$2:$K$28,D30*5)</f>
        <v>0</v>
      </c>
      <c r="K30" s="4">
        <f t="shared" ref="K30:K36" si="10">F30+G30+H30+I30+J30</f>
        <v>3</v>
      </c>
      <c r="L30" s="19">
        <f t="shared" ref="L30:L36" si="11">IFERROR(((F30*1)+(G30*2)+(H30*3)+(I30*4)+(J30*5))/K30,0)</f>
        <v>4</v>
      </c>
    </row>
    <row r="31" spans="2:13" x14ac:dyDescent="0.2">
      <c r="B31" s="4">
        <v>2</v>
      </c>
      <c r="C31" s="5" t="s">
        <v>39</v>
      </c>
      <c r="D31" s="14">
        <v>101</v>
      </c>
      <c r="E31" s="4">
        <f t="shared" ref="E31:E36" si="12">D31*11</f>
        <v>1111</v>
      </c>
      <c r="F31" s="4">
        <f>COUNTIF(Respostas!$K$2:$K$28,D31*1)</f>
        <v>0</v>
      </c>
      <c r="G31" s="4">
        <f>COUNTIF(Respostas!$K$2:$K$28,D31*2)</f>
        <v>0</v>
      </c>
      <c r="H31" s="4">
        <f>COUNTIF(Respostas!$K$2:$K$28,D31*3)</f>
        <v>2</v>
      </c>
      <c r="I31" s="4">
        <f>COUNTIF(Respostas!$K$2:$K$28,D31*4)</f>
        <v>1</v>
      </c>
      <c r="J31" s="4">
        <f>COUNTIF(Respostas!$K$2:$K$28,D31*5)</f>
        <v>0</v>
      </c>
      <c r="K31" s="4">
        <f t="shared" si="10"/>
        <v>3</v>
      </c>
      <c r="L31" s="19">
        <f t="shared" si="11"/>
        <v>3.3333333333333335</v>
      </c>
    </row>
    <row r="32" spans="2:13" x14ac:dyDescent="0.2">
      <c r="B32" s="4">
        <v>3</v>
      </c>
      <c r="C32" s="5" t="s">
        <v>34</v>
      </c>
      <c r="D32" s="14">
        <v>1001</v>
      </c>
      <c r="E32" s="4">
        <f t="shared" si="12"/>
        <v>11011</v>
      </c>
      <c r="F32" s="4">
        <f>COUNTIF(Respostas!$K$2:$K$28,D32*1)</f>
        <v>0</v>
      </c>
      <c r="G32" s="4">
        <f>COUNTIF(Respostas!$K$2:$K$28,D32*2)</f>
        <v>0</v>
      </c>
      <c r="H32" s="4">
        <f>COUNTIF(Respostas!$K$2:$K$28,D32*3)</f>
        <v>1</v>
      </c>
      <c r="I32" s="4">
        <f>COUNTIF(Respostas!$K$2:$K$28,D32*4)</f>
        <v>3</v>
      </c>
      <c r="J32" s="4">
        <f>COUNTIF(Respostas!$K$2:$K$28,D32*5)</f>
        <v>0</v>
      </c>
      <c r="K32" s="4">
        <f t="shared" si="10"/>
        <v>4</v>
      </c>
      <c r="L32" s="19">
        <f t="shared" si="11"/>
        <v>3.75</v>
      </c>
    </row>
    <row r="33" spans="2:13" x14ac:dyDescent="0.2">
      <c r="B33" s="4">
        <v>4</v>
      </c>
      <c r="C33" s="5" t="s">
        <v>42</v>
      </c>
      <c r="D33" s="14">
        <v>10001</v>
      </c>
      <c r="E33" s="4">
        <f t="shared" si="12"/>
        <v>110011</v>
      </c>
      <c r="F33" s="4">
        <f>COUNTIF(Respostas!$K$2:$K$28,D33*1)</f>
        <v>0</v>
      </c>
      <c r="G33" s="4">
        <f>COUNTIF(Respostas!$K$2:$K$28,D33*2)</f>
        <v>0</v>
      </c>
      <c r="H33" s="4">
        <f>COUNTIF(Respostas!$K$2:$K$28,D33*3)</f>
        <v>1</v>
      </c>
      <c r="I33" s="4">
        <f>COUNTIF(Respostas!$K$2:$K$28,D33*4)</f>
        <v>1</v>
      </c>
      <c r="J33" s="4">
        <f>COUNTIF(Respostas!$K$2:$K$28,D33*5)</f>
        <v>1</v>
      </c>
      <c r="K33" s="4">
        <f t="shared" si="10"/>
        <v>3</v>
      </c>
      <c r="L33" s="19">
        <f t="shared" si="11"/>
        <v>4</v>
      </c>
    </row>
    <row r="34" spans="2:13" x14ac:dyDescent="0.2">
      <c r="B34" s="4">
        <v>5</v>
      </c>
      <c r="C34" s="13" t="s">
        <v>28</v>
      </c>
      <c r="D34" s="15">
        <v>100001</v>
      </c>
      <c r="E34" s="4">
        <f t="shared" si="12"/>
        <v>1100011</v>
      </c>
      <c r="F34" s="4">
        <f>COUNTIF(Respostas!$K$2:$K$28,D34*1)</f>
        <v>0</v>
      </c>
      <c r="G34" s="4">
        <f>COUNTIF(Respostas!$K$2:$K$28,D34*2)</f>
        <v>0</v>
      </c>
      <c r="H34" s="4">
        <f>COUNTIF(Respostas!$K$2:$K$28,D34*3)</f>
        <v>1</v>
      </c>
      <c r="I34" s="4">
        <f>COUNTIF(Respostas!$K$2:$K$28,D34*4)</f>
        <v>2</v>
      </c>
      <c r="J34" s="4">
        <f>COUNTIF(Respostas!$K$2:$K$28,D34*5)</f>
        <v>3</v>
      </c>
      <c r="K34" s="4">
        <f t="shared" si="10"/>
        <v>6</v>
      </c>
      <c r="L34" s="19">
        <f t="shared" si="11"/>
        <v>4.333333333333333</v>
      </c>
    </row>
    <row r="35" spans="2:13" x14ac:dyDescent="0.2">
      <c r="B35" s="4">
        <v>6</v>
      </c>
      <c r="C35" s="5" t="s">
        <v>37</v>
      </c>
      <c r="D35" s="14">
        <v>1000001</v>
      </c>
      <c r="E35" s="4">
        <f t="shared" si="12"/>
        <v>11000011</v>
      </c>
      <c r="F35" s="4">
        <f>COUNTIF(Respostas!$K$2:$K$28,D35*1)</f>
        <v>0</v>
      </c>
      <c r="G35" s="4">
        <f>COUNTIF(Respostas!$K$2:$K$28,D35*2)</f>
        <v>0</v>
      </c>
      <c r="H35" s="4">
        <f>COUNTIF(Respostas!$K$2:$K$28,D35*3)</f>
        <v>2</v>
      </c>
      <c r="I35" s="4">
        <f>COUNTIF(Respostas!$K$2:$K$28,D35*4)</f>
        <v>3</v>
      </c>
      <c r="J35" s="4">
        <f>COUNTIF(Respostas!$K$2:$K$28,D35*5)</f>
        <v>0</v>
      </c>
      <c r="K35" s="4">
        <f t="shared" si="10"/>
        <v>5</v>
      </c>
      <c r="L35" s="19">
        <f t="shared" si="11"/>
        <v>3.6</v>
      </c>
    </row>
    <row r="36" spans="2:13" x14ac:dyDescent="0.2">
      <c r="B36" s="4">
        <v>7</v>
      </c>
      <c r="C36" s="5" t="s">
        <v>38</v>
      </c>
      <c r="D36" s="14">
        <v>100000001</v>
      </c>
      <c r="E36" s="4">
        <f t="shared" si="12"/>
        <v>1100000011</v>
      </c>
      <c r="F36" s="4">
        <f>COUNTIF(Respostas!$K$2:$K$28,D36*1)</f>
        <v>0</v>
      </c>
      <c r="G36" s="4">
        <f>COUNTIF(Respostas!$K$2:$K$28,D36*2)</f>
        <v>0</v>
      </c>
      <c r="H36" s="4">
        <f>COUNTIF(Respostas!$K$2:$K$28,D36*3)</f>
        <v>0</v>
      </c>
      <c r="I36" s="4">
        <f>COUNTIF(Respostas!$K$2:$K$28,D36*4)</f>
        <v>3</v>
      </c>
      <c r="J36" s="4">
        <f>COUNTIF(Respostas!$K$2:$K$28,D36*5)</f>
        <v>0</v>
      </c>
      <c r="K36" s="4">
        <f t="shared" si="10"/>
        <v>3</v>
      </c>
      <c r="L36" s="19">
        <f t="shared" si="11"/>
        <v>4</v>
      </c>
    </row>
    <row r="37" spans="2:13" x14ac:dyDescent="0.2">
      <c r="F37" s="10">
        <f>SUM(F30:F36)</f>
        <v>0</v>
      </c>
      <c r="G37" s="10">
        <f t="shared" ref="G37:J37" si="13">SUM(G30:G36)</f>
        <v>0</v>
      </c>
      <c r="H37" s="10">
        <f t="shared" si="13"/>
        <v>7</v>
      </c>
      <c r="I37" s="10">
        <f t="shared" si="13"/>
        <v>16</v>
      </c>
      <c r="J37" s="10">
        <f t="shared" si="13"/>
        <v>4</v>
      </c>
      <c r="K37" s="10">
        <f t="shared" ref="K37" si="14">SUM(K30:K36)</f>
        <v>27</v>
      </c>
      <c r="L37" s="26">
        <f>AVERAGE(L30:L36)</f>
        <v>3.85952380952381</v>
      </c>
      <c r="M37" s="18">
        <f>SUM(F37:J37)</f>
        <v>27</v>
      </c>
    </row>
    <row r="39" spans="2:13" x14ac:dyDescent="0.2">
      <c r="B39" s="42" t="s">
        <v>45</v>
      </c>
      <c r="C39" s="43" t="s">
        <v>139</v>
      </c>
      <c r="D39" s="44"/>
      <c r="E39" s="44"/>
      <c r="F39" s="40" t="s">
        <v>33</v>
      </c>
      <c r="G39" s="40" t="s">
        <v>36</v>
      </c>
      <c r="H39" s="40" t="s">
        <v>32</v>
      </c>
      <c r="I39" s="40" t="s">
        <v>31</v>
      </c>
      <c r="J39" s="40" t="s">
        <v>48</v>
      </c>
      <c r="K39" s="40" t="s">
        <v>55</v>
      </c>
      <c r="L39" s="40" t="s">
        <v>56</v>
      </c>
    </row>
    <row r="40" spans="2:13" x14ac:dyDescent="0.2">
      <c r="B40" s="42"/>
      <c r="C40" s="43"/>
      <c r="D40" s="44"/>
      <c r="E40" s="44"/>
      <c r="F40" s="41"/>
      <c r="G40" s="41"/>
      <c r="H40" s="41"/>
      <c r="I40" s="41"/>
      <c r="J40" s="41"/>
      <c r="K40" s="41"/>
      <c r="L40" s="41"/>
    </row>
    <row r="41" spans="2:13" x14ac:dyDescent="0.2">
      <c r="B41" s="4">
        <v>1</v>
      </c>
      <c r="C41" s="8" t="s">
        <v>40</v>
      </c>
      <c r="D41" s="4">
        <v>1</v>
      </c>
      <c r="E41" s="4">
        <f>D41*11</f>
        <v>11</v>
      </c>
      <c r="F41" s="4">
        <f>COUNTIF(Respostas!$M$2:$M$28,D41*1)</f>
        <v>0</v>
      </c>
      <c r="G41" s="4">
        <f>COUNTIF(Respostas!$M$2:$M$28,D41*2)</f>
        <v>0</v>
      </c>
      <c r="H41" s="4">
        <f>COUNTIF(Respostas!$M$2:$M$28,D41*3)</f>
        <v>1</v>
      </c>
      <c r="I41" s="4">
        <f>COUNTIF(Respostas!$M$2:$M$28,D41*4)</f>
        <v>2</v>
      </c>
      <c r="J41" s="4">
        <f>COUNTIF(Respostas!$M$2:$M$28,D41*5)</f>
        <v>0</v>
      </c>
      <c r="K41" s="4">
        <f t="shared" ref="K41:K47" si="15">F41+G41+H41+I41+J41</f>
        <v>3</v>
      </c>
      <c r="L41" s="19">
        <f t="shared" ref="L41:L47" si="16">IFERROR(((F41*1)+(G41*2)+(H41*3)+(I41*4)+(J41*5))/K41,0)</f>
        <v>3.6666666666666665</v>
      </c>
    </row>
    <row r="42" spans="2:13" x14ac:dyDescent="0.2">
      <c r="B42" s="4">
        <v>2</v>
      </c>
      <c r="C42" s="5" t="s">
        <v>39</v>
      </c>
      <c r="D42" s="14">
        <v>101</v>
      </c>
      <c r="E42" s="4">
        <f t="shared" ref="E42:E47" si="17">D42*11</f>
        <v>1111</v>
      </c>
      <c r="F42" s="4">
        <f>COUNTIF(Respostas!$M$2:$M$28,D42*1)</f>
        <v>1</v>
      </c>
      <c r="G42" s="4">
        <f>COUNTIF(Respostas!$M$2:$M$28,D42*2)</f>
        <v>0</v>
      </c>
      <c r="H42" s="4">
        <f>COUNTIF(Respostas!$M$2:$M$28,D42*3)</f>
        <v>0</v>
      </c>
      <c r="I42" s="4">
        <f>COUNTIF(Respostas!$M$2:$M$28,D42*4)</f>
        <v>2</v>
      </c>
      <c r="J42" s="4">
        <f>COUNTIF(Respostas!$M$2:$M$28,D42*5)</f>
        <v>0</v>
      </c>
      <c r="K42" s="4">
        <f t="shared" si="15"/>
        <v>3</v>
      </c>
      <c r="L42" s="19">
        <f t="shared" si="16"/>
        <v>3</v>
      </c>
    </row>
    <row r="43" spans="2:13" x14ac:dyDescent="0.2">
      <c r="B43" s="4">
        <v>3</v>
      </c>
      <c r="C43" s="5" t="s">
        <v>34</v>
      </c>
      <c r="D43" s="14">
        <v>1001</v>
      </c>
      <c r="E43" s="4">
        <f t="shared" si="17"/>
        <v>11011</v>
      </c>
      <c r="F43" s="4">
        <f>COUNTIF(Respostas!$M$2:$M$28,D43*1)</f>
        <v>0</v>
      </c>
      <c r="G43" s="4">
        <f>COUNTIF(Respostas!$M$2:$M$28,D43*2)</f>
        <v>0</v>
      </c>
      <c r="H43" s="4">
        <f>COUNTIF(Respostas!$M$2:$M$28,D43*3)</f>
        <v>0</v>
      </c>
      <c r="I43" s="4">
        <f>COUNTIF(Respostas!$M$2:$M$28,D43*4)</f>
        <v>3</v>
      </c>
      <c r="J43" s="4">
        <f>COUNTIF(Respostas!$M$2:$M$28,D43*5)</f>
        <v>1</v>
      </c>
      <c r="K43" s="4">
        <f t="shared" si="15"/>
        <v>4</v>
      </c>
      <c r="L43" s="19">
        <f t="shared" si="16"/>
        <v>4.25</v>
      </c>
    </row>
    <row r="44" spans="2:13" x14ac:dyDescent="0.2">
      <c r="B44" s="4">
        <v>4</v>
      </c>
      <c r="C44" s="5" t="s">
        <v>42</v>
      </c>
      <c r="D44" s="14">
        <v>10001</v>
      </c>
      <c r="E44" s="4">
        <f t="shared" si="17"/>
        <v>110011</v>
      </c>
      <c r="F44" s="4">
        <f>COUNTIF(Respostas!$M$2:$M$28,D44*1)</f>
        <v>0</v>
      </c>
      <c r="G44" s="4">
        <f>COUNTIF(Respostas!$M$2:$M$28,D44*2)</f>
        <v>0</v>
      </c>
      <c r="H44" s="4">
        <f>COUNTIF(Respostas!$M$2:$M$28,D44*3)</f>
        <v>0</v>
      </c>
      <c r="I44" s="4">
        <f>COUNTIF(Respostas!$M$2:$M$28,D44*4)</f>
        <v>1</v>
      </c>
      <c r="J44" s="4">
        <f>COUNTIF(Respostas!$M$2:$M$28,D44*5)</f>
        <v>2</v>
      </c>
      <c r="K44" s="4">
        <f t="shared" si="15"/>
        <v>3</v>
      </c>
      <c r="L44" s="19">
        <f t="shared" si="16"/>
        <v>4.666666666666667</v>
      </c>
    </row>
    <row r="45" spans="2:13" x14ac:dyDescent="0.2">
      <c r="B45" s="4">
        <v>5</v>
      </c>
      <c r="C45" s="13" t="s">
        <v>28</v>
      </c>
      <c r="D45" s="15">
        <v>100001</v>
      </c>
      <c r="E45" s="4">
        <f t="shared" si="17"/>
        <v>1100011</v>
      </c>
      <c r="F45" s="4">
        <f>COUNTIF(Respostas!$M$2:$M$28,D45*1)</f>
        <v>0</v>
      </c>
      <c r="G45" s="4">
        <f>COUNTIF(Respostas!$M$2:$M$28,D45*2)</f>
        <v>0</v>
      </c>
      <c r="H45" s="4">
        <f>COUNTIF(Respostas!$M$2:$M$28,D45*3)</f>
        <v>1</v>
      </c>
      <c r="I45" s="4">
        <f>COUNTIF(Respostas!$M$2:$M$28,D45*4)</f>
        <v>3</v>
      </c>
      <c r="J45" s="4">
        <f>COUNTIF(Respostas!$M$2:$M$28,D45*5)</f>
        <v>2</v>
      </c>
      <c r="K45" s="4">
        <f t="shared" si="15"/>
        <v>6</v>
      </c>
      <c r="L45" s="19">
        <f t="shared" si="16"/>
        <v>4.166666666666667</v>
      </c>
    </row>
    <row r="46" spans="2:13" x14ac:dyDescent="0.2">
      <c r="B46" s="4">
        <v>6</v>
      </c>
      <c r="C46" s="5" t="s">
        <v>37</v>
      </c>
      <c r="D46" s="14">
        <v>1000001</v>
      </c>
      <c r="E46" s="4">
        <f t="shared" si="17"/>
        <v>11000011</v>
      </c>
      <c r="F46" s="4">
        <f>COUNTIF(Respostas!$M$2:$M$28,D46*1)</f>
        <v>1</v>
      </c>
      <c r="G46" s="4">
        <f>COUNTIF(Respostas!$M$2:$M$28,D46*2)</f>
        <v>0</v>
      </c>
      <c r="H46" s="4">
        <f>COUNTIF(Respostas!$M$2:$M$28,D46*3)</f>
        <v>1</v>
      </c>
      <c r="I46" s="4">
        <f>COUNTIF(Respostas!$M$2:$M$28,D46*4)</f>
        <v>1</v>
      </c>
      <c r="J46" s="4">
        <f>COUNTIF(Respostas!$M$2:$M$28,D46*5)</f>
        <v>2</v>
      </c>
      <c r="K46" s="4">
        <f t="shared" si="15"/>
        <v>5</v>
      </c>
      <c r="L46" s="19">
        <f t="shared" si="16"/>
        <v>3.6</v>
      </c>
    </row>
    <row r="47" spans="2:13" x14ac:dyDescent="0.2">
      <c r="B47" s="4">
        <v>7</v>
      </c>
      <c r="C47" s="5" t="s">
        <v>38</v>
      </c>
      <c r="D47" s="14">
        <v>100000001</v>
      </c>
      <c r="E47" s="4">
        <f t="shared" si="17"/>
        <v>1100000011</v>
      </c>
      <c r="F47" s="4">
        <f>COUNTIF(Respostas!$M$2:$M$28,D47*1)</f>
        <v>0</v>
      </c>
      <c r="G47" s="4">
        <f>COUNTIF(Respostas!$M$2:$M$28,D47*2)</f>
        <v>0</v>
      </c>
      <c r="H47" s="4">
        <f>COUNTIF(Respostas!$M$2:$M$28,D47*3)</f>
        <v>0</v>
      </c>
      <c r="I47" s="4">
        <f>COUNTIF(Respostas!$M$2:$M$28,D47*4)</f>
        <v>3</v>
      </c>
      <c r="J47" s="4">
        <f>COUNTIF(Respostas!$M$2:$M$28,D47*5)</f>
        <v>0</v>
      </c>
      <c r="K47" s="4">
        <f t="shared" si="15"/>
        <v>3</v>
      </c>
      <c r="L47" s="19">
        <f t="shared" si="16"/>
        <v>4</v>
      </c>
    </row>
    <row r="48" spans="2:13" x14ac:dyDescent="0.2">
      <c r="F48" s="10">
        <f>SUM(F41:F47)</f>
        <v>2</v>
      </c>
      <c r="G48" s="10">
        <f t="shared" ref="G48" si="18">SUM(G41:G47)</f>
        <v>0</v>
      </c>
      <c r="H48" s="10">
        <f t="shared" ref="H48" si="19">SUM(H41:H47)</f>
        <v>3</v>
      </c>
      <c r="I48" s="10">
        <f t="shared" ref="I48" si="20">SUM(I41:I47)</f>
        <v>15</v>
      </c>
      <c r="J48" s="10">
        <f t="shared" ref="J48" si="21">SUM(J41:J47)</f>
        <v>7</v>
      </c>
      <c r="K48" s="10">
        <f t="shared" ref="K48" si="22">SUM(K41:K47)</f>
        <v>27</v>
      </c>
      <c r="L48" s="26">
        <f>AVERAGE(L41:L47)</f>
        <v>3.9071428571428575</v>
      </c>
      <c r="M48" s="18">
        <f>SUM(F48:J48)</f>
        <v>27</v>
      </c>
    </row>
    <row r="50" spans="2:13" x14ac:dyDescent="0.2">
      <c r="B50" s="42" t="s">
        <v>45</v>
      </c>
      <c r="C50" s="43" t="s">
        <v>140</v>
      </c>
      <c r="D50" s="44"/>
      <c r="E50" s="44"/>
      <c r="F50" s="40" t="s">
        <v>33</v>
      </c>
      <c r="G50" s="40" t="s">
        <v>36</v>
      </c>
      <c r="H50" s="40" t="s">
        <v>32</v>
      </c>
      <c r="I50" s="40" t="s">
        <v>31</v>
      </c>
      <c r="J50" s="40" t="s">
        <v>48</v>
      </c>
      <c r="K50" s="40" t="s">
        <v>55</v>
      </c>
      <c r="L50" s="40" t="s">
        <v>56</v>
      </c>
    </row>
    <row r="51" spans="2:13" x14ac:dyDescent="0.2">
      <c r="B51" s="42"/>
      <c r="C51" s="43"/>
      <c r="D51" s="44"/>
      <c r="E51" s="44"/>
      <c r="F51" s="41"/>
      <c r="G51" s="41"/>
      <c r="H51" s="41"/>
      <c r="I51" s="41"/>
      <c r="J51" s="41"/>
      <c r="K51" s="41"/>
      <c r="L51" s="41"/>
    </row>
    <row r="52" spans="2:13" x14ac:dyDescent="0.2">
      <c r="B52" s="4">
        <v>1</v>
      </c>
      <c r="C52" s="8" t="s">
        <v>40</v>
      </c>
      <c r="D52" s="4">
        <v>1</v>
      </c>
      <c r="E52" s="4">
        <f>D52*11</f>
        <v>11</v>
      </c>
      <c r="F52" s="4">
        <f>COUNTIF(Respostas!$O$2:$O$28,D52*1)</f>
        <v>0</v>
      </c>
      <c r="G52" s="4">
        <f>COUNTIF(Respostas!$O$2:$O$28,D52*2)</f>
        <v>0</v>
      </c>
      <c r="H52" s="4">
        <f>COUNTIF(Respostas!$O$2:$O$28,D52*3)</f>
        <v>0</v>
      </c>
      <c r="I52" s="4">
        <f>COUNTIF(Respostas!$O$2:$O$28,D52*4)</f>
        <v>3</v>
      </c>
      <c r="J52" s="4">
        <f>COUNTIF(Respostas!$O$2:$O$28,D52*5)</f>
        <v>0</v>
      </c>
      <c r="K52" s="4">
        <f t="shared" ref="K52:K58" si="23">F52+G52+H52+I52+J52</f>
        <v>3</v>
      </c>
      <c r="L52" s="19">
        <f t="shared" ref="L52:L58" si="24">IFERROR(((F52*1)+(G52*2)+(H52*3)+(I52*4)+(J52*5))/K52,0)</f>
        <v>4</v>
      </c>
    </row>
    <row r="53" spans="2:13" x14ac:dyDescent="0.2">
      <c r="B53" s="4">
        <v>2</v>
      </c>
      <c r="C53" s="5" t="s">
        <v>39</v>
      </c>
      <c r="D53" s="14">
        <v>101</v>
      </c>
      <c r="E53" s="4">
        <f t="shared" ref="E53:E58" si="25">D53*11</f>
        <v>1111</v>
      </c>
      <c r="F53" s="4">
        <f>COUNTIF(Respostas!$O$2:$O$28,D53*1)</f>
        <v>1</v>
      </c>
      <c r="G53" s="4">
        <f>COUNTIF(Respostas!$O$2:$O$28,D53*2)</f>
        <v>0</v>
      </c>
      <c r="H53" s="4">
        <f>COUNTIF(Respostas!$O$2:$O$28,D53*3)</f>
        <v>0</v>
      </c>
      <c r="I53" s="4">
        <f>COUNTIF(Respostas!$O$2:$O$28,D53*4)</f>
        <v>2</v>
      </c>
      <c r="J53" s="4">
        <f>COUNTIF(Respostas!$O$2:$O$28,D53*5)</f>
        <v>0</v>
      </c>
      <c r="K53" s="4">
        <f t="shared" si="23"/>
        <v>3</v>
      </c>
      <c r="L53" s="19">
        <f t="shared" si="24"/>
        <v>3</v>
      </c>
    </row>
    <row r="54" spans="2:13" x14ac:dyDescent="0.2">
      <c r="B54" s="4">
        <v>3</v>
      </c>
      <c r="C54" s="5" t="s">
        <v>34</v>
      </c>
      <c r="D54" s="14">
        <v>1001</v>
      </c>
      <c r="E54" s="4">
        <f t="shared" si="25"/>
        <v>11011</v>
      </c>
      <c r="F54" s="4">
        <f>COUNTIF(Respostas!$O$2:$O$28,D54*1)</f>
        <v>0</v>
      </c>
      <c r="G54" s="4">
        <f>COUNTIF(Respostas!$O$2:$O$28,D54*2)</f>
        <v>0</v>
      </c>
      <c r="H54" s="4">
        <f>COUNTIF(Respostas!$O$2:$O$28,D54*3)</f>
        <v>0</v>
      </c>
      <c r="I54" s="4">
        <f>COUNTIF(Respostas!$O$2:$O$28,D54*4)</f>
        <v>4</v>
      </c>
      <c r="J54" s="4">
        <f>COUNTIF(Respostas!$O$2:$O$28,D54*5)</f>
        <v>0</v>
      </c>
      <c r="K54" s="4">
        <f t="shared" si="23"/>
        <v>4</v>
      </c>
      <c r="L54" s="19">
        <f t="shared" si="24"/>
        <v>4</v>
      </c>
    </row>
    <row r="55" spans="2:13" x14ac:dyDescent="0.2">
      <c r="B55" s="4">
        <v>4</v>
      </c>
      <c r="C55" s="5" t="s">
        <v>42</v>
      </c>
      <c r="D55" s="14">
        <v>10001</v>
      </c>
      <c r="E55" s="4">
        <f t="shared" si="25"/>
        <v>110011</v>
      </c>
      <c r="F55" s="4">
        <f>COUNTIF(Respostas!$O$2:$O$28,D55*1)</f>
        <v>0</v>
      </c>
      <c r="G55" s="4">
        <f>COUNTIF(Respostas!$O$2:$O$28,D55*2)</f>
        <v>0</v>
      </c>
      <c r="H55" s="4">
        <f>COUNTIF(Respostas!$O$2:$O$28,D55*3)</f>
        <v>0</v>
      </c>
      <c r="I55" s="4">
        <f>COUNTIF(Respostas!$O$2:$O$28,D55*4)</f>
        <v>1</v>
      </c>
      <c r="J55" s="4">
        <f>COUNTIF(Respostas!$O$2:$O$28,D55*5)</f>
        <v>2</v>
      </c>
      <c r="K55" s="4">
        <f t="shared" si="23"/>
        <v>3</v>
      </c>
      <c r="L55" s="19">
        <f t="shared" si="24"/>
        <v>4.666666666666667</v>
      </c>
    </row>
    <row r="56" spans="2:13" x14ac:dyDescent="0.2">
      <c r="B56" s="4">
        <v>5</v>
      </c>
      <c r="C56" s="13" t="s">
        <v>28</v>
      </c>
      <c r="D56" s="15">
        <v>100001</v>
      </c>
      <c r="E56" s="4">
        <f t="shared" si="25"/>
        <v>1100011</v>
      </c>
      <c r="F56" s="4">
        <f>COUNTIF(Respostas!$O$2:$O$28,D56*1)</f>
        <v>0</v>
      </c>
      <c r="G56" s="4">
        <f>COUNTIF(Respostas!$O$2:$O$28,D56*2)</f>
        <v>0</v>
      </c>
      <c r="H56" s="4">
        <f>COUNTIF(Respostas!$O$2:$O$28,D56*3)</f>
        <v>1</v>
      </c>
      <c r="I56" s="4">
        <f>COUNTIF(Respostas!$O$2:$O$28,D56*4)</f>
        <v>1</v>
      </c>
      <c r="J56" s="4">
        <f>COUNTIF(Respostas!$O$2:$O$28,D56*5)</f>
        <v>4</v>
      </c>
      <c r="K56" s="4">
        <f t="shared" si="23"/>
        <v>6</v>
      </c>
      <c r="L56" s="19">
        <f t="shared" si="24"/>
        <v>4.5</v>
      </c>
    </row>
    <row r="57" spans="2:13" x14ac:dyDescent="0.2">
      <c r="B57" s="4">
        <v>6</v>
      </c>
      <c r="C57" s="5" t="s">
        <v>37</v>
      </c>
      <c r="D57" s="14">
        <v>1000001</v>
      </c>
      <c r="E57" s="4">
        <f t="shared" si="25"/>
        <v>11000011</v>
      </c>
      <c r="F57" s="4">
        <f>COUNTIF(Respostas!$O$2:$O$28,D57*1)</f>
        <v>0</v>
      </c>
      <c r="G57" s="4">
        <f>COUNTIF(Respostas!$O$2:$O$28,D57*2)</f>
        <v>0</v>
      </c>
      <c r="H57" s="4">
        <f>COUNTIF(Respostas!$O$2:$O$28,D57*3)</f>
        <v>1</v>
      </c>
      <c r="I57" s="4">
        <f>COUNTIF(Respostas!$O$2:$O$28,D57*4)</f>
        <v>2</v>
      </c>
      <c r="J57" s="4">
        <f>COUNTIF(Respostas!$O$2:$O$28,D57*5)</f>
        <v>2</v>
      </c>
      <c r="K57" s="4">
        <f t="shared" si="23"/>
        <v>5</v>
      </c>
      <c r="L57" s="19">
        <f t="shared" si="24"/>
        <v>4.2</v>
      </c>
    </row>
    <row r="58" spans="2:13" x14ac:dyDescent="0.2">
      <c r="B58" s="4">
        <v>7</v>
      </c>
      <c r="C58" s="5" t="s">
        <v>38</v>
      </c>
      <c r="D58" s="14">
        <v>100000001</v>
      </c>
      <c r="E58" s="4">
        <f t="shared" si="25"/>
        <v>1100000011</v>
      </c>
      <c r="F58" s="4">
        <f>COUNTIF(Respostas!$O$2:$O$28,D58*1)</f>
        <v>0</v>
      </c>
      <c r="G58" s="4">
        <f>COUNTIF(Respostas!$O$2:$O$28,D58*2)</f>
        <v>0</v>
      </c>
      <c r="H58" s="4">
        <f>COUNTIF(Respostas!$O$2:$O$28,D58*3)</f>
        <v>0</v>
      </c>
      <c r="I58" s="4">
        <f>COUNTIF(Respostas!$O$2:$O$28,D58*4)</f>
        <v>1</v>
      </c>
      <c r="J58" s="4">
        <f>COUNTIF(Respostas!$O$2:$O$28,D58*5)</f>
        <v>2</v>
      </c>
      <c r="K58" s="4">
        <f t="shared" si="23"/>
        <v>3</v>
      </c>
      <c r="L58" s="19">
        <f t="shared" si="24"/>
        <v>4.666666666666667</v>
      </c>
    </row>
    <row r="59" spans="2:13" x14ac:dyDescent="0.2">
      <c r="F59" s="10">
        <f>SUM(F52:F58)</f>
        <v>1</v>
      </c>
      <c r="G59" s="10">
        <f t="shared" ref="G59" si="26">SUM(G52:G58)</f>
        <v>0</v>
      </c>
      <c r="H59" s="10">
        <f t="shared" ref="H59" si="27">SUM(H52:H58)</f>
        <v>2</v>
      </c>
      <c r="I59" s="10">
        <f t="shared" ref="I59" si="28">SUM(I52:I58)</f>
        <v>14</v>
      </c>
      <c r="J59" s="10">
        <f t="shared" ref="J59" si="29">SUM(J52:J58)</f>
        <v>10</v>
      </c>
      <c r="K59" s="10">
        <f t="shared" ref="K59" si="30">SUM(K52:K58)</f>
        <v>27</v>
      </c>
      <c r="L59" s="26">
        <f>AVERAGE(L52:L58)</f>
        <v>4.147619047619048</v>
      </c>
      <c r="M59" s="18">
        <f>SUM(F59:J59)</f>
        <v>27</v>
      </c>
    </row>
    <row r="61" spans="2:13" x14ac:dyDescent="0.2">
      <c r="B61" s="42" t="s">
        <v>45</v>
      </c>
      <c r="C61" s="43" t="s">
        <v>141</v>
      </c>
      <c r="D61" s="44"/>
      <c r="E61" s="44"/>
      <c r="F61" s="40" t="s">
        <v>33</v>
      </c>
      <c r="G61" s="40" t="s">
        <v>36</v>
      </c>
      <c r="H61" s="40" t="s">
        <v>32</v>
      </c>
      <c r="I61" s="40" t="s">
        <v>31</v>
      </c>
      <c r="J61" s="40" t="s">
        <v>48</v>
      </c>
      <c r="K61" s="40" t="s">
        <v>55</v>
      </c>
      <c r="L61" s="40" t="s">
        <v>56</v>
      </c>
    </row>
    <row r="62" spans="2:13" x14ac:dyDescent="0.2">
      <c r="B62" s="42"/>
      <c r="C62" s="43"/>
      <c r="D62" s="44"/>
      <c r="E62" s="44"/>
      <c r="F62" s="41"/>
      <c r="G62" s="41"/>
      <c r="H62" s="41"/>
      <c r="I62" s="41"/>
      <c r="J62" s="41"/>
      <c r="K62" s="41"/>
      <c r="L62" s="41"/>
    </row>
    <row r="63" spans="2:13" x14ac:dyDescent="0.2">
      <c r="B63" s="4">
        <v>1</v>
      </c>
      <c r="C63" s="8" t="s">
        <v>40</v>
      </c>
      <c r="D63" s="4">
        <v>1</v>
      </c>
      <c r="E63" s="4">
        <f>D63*11</f>
        <v>11</v>
      </c>
      <c r="F63" s="4">
        <f>COUNTIF(Respostas!$Q$2:$Q$28,D63*1)</f>
        <v>0</v>
      </c>
      <c r="G63" s="4">
        <f>COUNTIF(Respostas!$Q$2:$Q$28,D63*2)</f>
        <v>0</v>
      </c>
      <c r="H63" s="4">
        <f>COUNTIF(Respostas!$Q$2:$Q$28,D63*3)</f>
        <v>0</v>
      </c>
      <c r="I63" s="4">
        <f>COUNTIF(Respostas!$Q$2:$Q$28,D63*4)</f>
        <v>2</v>
      </c>
      <c r="J63" s="4">
        <f>COUNTIF(Respostas!$Q$2:$Q$28,D63*5)</f>
        <v>1</v>
      </c>
      <c r="K63" s="4">
        <f t="shared" ref="K63:K69" si="31">F63+G63+H63+I63+J63</f>
        <v>3</v>
      </c>
      <c r="L63" s="19">
        <f t="shared" ref="L63:L69" si="32">IFERROR(((F63*1)+(G63*2)+(H63*3)+(I63*4)+(J63*5))/K63,0)</f>
        <v>4.333333333333333</v>
      </c>
    </row>
    <row r="64" spans="2:13" x14ac:dyDescent="0.2">
      <c r="B64" s="4">
        <v>2</v>
      </c>
      <c r="C64" s="5" t="s">
        <v>39</v>
      </c>
      <c r="D64" s="14">
        <v>101</v>
      </c>
      <c r="E64" s="4">
        <f t="shared" ref="E64:E69" si="33">D64*11</f>
        <v>1111</v>
      </c>
      <c r="F64" s="4">
        <f>COUNTIF(Respostas!$Q$2:$Q$28,D64*1)</f>
        <v>0</v>
      </c>
      <c r="G64" s="4">
        <f>COUNTIF(Respostas!$Q$2:$Q$28,D64*2)</f>
        <v>0</v>
      </c>
      <c r="H64" s="4">
        <f>COUNTIF(Respostas!$Q$2:$Q$28,D64*3)</f>
        <v>1</v>
      </c>
      <c r="I64" s="4">
        <f>COUNTIF(Respostas!$Q$2:$Q$28,D64*4)</f>
        <v>2</v>
      </c>
      <c r="J64" s="4">
        <f>COUNTIF(Respostas!$Q$2:$Q$28,D64*5)</f>
        <v>0</v>
      </c>
      <c r="K64" s="4">
        <f t="shared" si="31"/>
        <v>3</v>
      </c>
      <c r="L64" s="19">
        <f t="shared" si="32"/>
        <v>3.6666666666666665</v>
      </c>
    </row>
    <row r="65" spans="2:13" x14ac:dyDescent="0.2">
      <c r="B65" s="4">
        <v>3</v>
      </c>
      <c r="C65" s="5" t="s">
        <v>34</v>
      </c>
      <c r="D65" s="14">
        <v>1001</v>
      </c>
      <c r="E65" s="4">
        <f t="shared" si="33"/>
        <v>11011</v>
      </c>
      <c r="F65" s="4">
        <f>COUNTIF(Respostas!$Q$2:$Q$28,D65*1)</f>
        <v>0</v>
      </c>
      <c r="G65" s="4">
        <f>COUNTIF(Respostas!$Q$2:$Q$28,D65*2)</f>
        <v>0</v>
      </c>
      <c r="H65" s="4">
        <f>COUNTIF(Respostas!$Q$2:$Q$28,D65*3)</f>
        <v>1</v>
      </c>
      <c r="I65" s="4">
        <f>COUNTIF(Respostas!$Q$2:$Q$28,D65*4)</f>
        <v>1</v>
      </c>
      <c r="J65" s="4">
        <f>COUNTIF(Respostas!$Q$2:$Q$28,D65*5)</f>
        <v>2</v>
      </c>
      <c r="K65" s="4">
        <f t="shared" si="31"/>
        <v>4</v>
      </c>
      <c r="L65" s="19">
        <f t="shared" si="32"/>
        <v>4.25</v>
      </c>
    </row>
    <row r="66" spans="2:13" x14ac:dyDescent="0.2">
      <c r="B66" s="4">
        <v>4</v>
      </c>
      <c r="C66" s="5" t="s">
        <v>42</v>
      </c>
      <c r="D66" s="14">
        <v>10001</v>
      </c>
      <c r="E66" s="4">
        <f t="shared" si="33"/>
        <v>110011</v>
      </c>
      <c r="F66" s="4">
        <f>COUNTIF(Respostas!$Q$2:$Q$28,D66*1)</f>
        <v>0</v>
      </c>
      <c r="G66" s="4">
        <f>COUNTIF(Respostas!$Q$2:$Q$28,D66*2)</f>
        <v>0</v>
      </c>
      <c r="H66" s="4">
        <f>COUNTIF(Respostas!$Q$2:$Q$28,D66*3)</f>
        <v>0</v>
      </c>
      <c r="I66" s="4">
        <f>COUNTIF(Respostas!$Q$2:$Q$28,D66*4)</f>
        <v>1</v>
      </c>
      <c r="J66" s="4">
        <f>COUNTIF(Respostas!$Q$2:$Q$28,D66*5)</f>
        <v>2</v>
      </c>
      <c r="K66" s="4">
        <f t="shared" si="31"/>
        <v>3</v>
      </c>
      <c r="L66" s="19">
        <f t="shared" si="32"/>
        <v>4.666666666666667</v>
      </c>
    </row>
    <row r="67" spans="2:13" x14ac:dyDescent="0.2">
      <c r="B67" s="4">
        <v>5</v>
      </c>
      <c r="C67" s="13" t="s">
        <v>28</v>
      </c>
      <c r="D67" s="15">
        <v>100001</v>
      </c>
      <c r="E67" s="4">
        <f t="shared" si="33"/>
        <v>1100011</v>
      </c>
      <c r="F67" s="4">
        <f>COUNTIF(Respostas!$Q$2:$Q$28,D67*1)</f>
        <v>0</v>
      </c>
      <c r="G67" s="4">
        <f>COUNTIF(Respostas!$Q$2:$Q$28,D67*2)</f>
        <v>0</v>
      </c>
      <c r="H67" s="4">
        <f>COUNTIF(Respostas!$Q$2:$Q$28,D67*3)</f>
        <v>1</v>
      </c>
      <c r="I67" s="4">
        <f>COUNTIF(Respostas!$Q$2:$Q$28,D67*4)</f>
        <v>1</v>
      </c>
      <c r="J67" s="4">
        <f>COUNTIF(Respostas!$Q$2:$Q$28,D67*5)</f>
        <v>4</v>
      </c>
      <c r="K67" s="4">
        <f t="shared" si="31"/>
        <v>6</v>
      </c>
      <c r="L67" s="19">
        <f t="shared" si="32"/>
        <v>4.5</v>
      </c>
    </row>
    <row r="68" spans="2:13" x14ac:dyDescent="0.2">
      <c r="B68" s="4">
        <v>6</v>
      </c>
      <c r="C68" s="5" t="s">
        <v>37</v>
      </c>
      <c r="D68" s="14">
        <v>1000001</v>
      </c>
      <c r="E68" s="4">
        <f t="shared" si="33"/>
        <v>11000011</v>
      </c>
      <c r="F68" s="4">
        <f>COUNTIF(Respostas!$Q$2:$Q$28,D68*1)</f>
        <v>0</v>
      </c>
      <c r="G68" s="4">
        <f>COUNTIF(Respostas!$Q$2:$Q$28,D68*2)</f>
        <v>0</v>
      </c>
      <c r="H68" s="4">
        <f>COUNTIF(Respostas!$Q$2:$Q$28,D68*3)</f>
        <v>0</v>
      </c>
      <c r="I68" s="4">
        <f>COUNTIF(Respostas!$Q$2:$Q$28,D68*4)</f>
        <v>3</v>
      </c>
      <c r="J68" s="4">
        <f>COUNTIF(Respostas!$Q$2:$Q$28,D68*5)</f>
        <v>2</v>
      </c>
      <c r="K68" s="4">
        <f t="shared" si="31"/>
        <v>5</v>
      </c>
      <c r="L68" s="19">
        <f t="shared" si="32"/>
        <v>4.4000000000000004</v>
      </c>
    </row>
    <row r="69" spans="2:13" x14ac:dyDescent="0.2">
      <c r="B69" s="4">
        <v>7</v>
      </c>
      <c r="C69" s="5" t="s">
        <v>38</v>
      </c>
      <c r="D69" s="14">
        <v>100000001</v>
      </c>
      <c r="E69" s="4">
        <f t="shared" si="33"/>
        <v>1100000011</v>
      </c>
      <c r="F69" s="4">
        <f>COUNTIF(Respostas!$Q$2:$Q$28,D69*1)</f>
        <v>0</v>
      </c>
      <c r="G69" s="4">
        <f>COUNTIF(Respostas!$Q$2:$Q$28,D69*2)</f>
        <v>0</v>
      </c>
      <c r="H69" s="4">
        <f>COUNTIF(Respostas!$Q$2:$Q$28,D69*3)</f>
        <v>0</v>
      </c>
      <c r="I69" s="4">
        <f>COUNTIF(Respostas!$Q$2:$Q$28,D69*4)</f>
        <v>2</v>
      </c>
      <c r="J69" s="4">
        <f>COUNTIF(Respostas!$Q$2:$Q$28,D69*5)</f>
        <v>1</v>
      </c>
      <c r="K69" s="4">
        <f t="shared" si="31"/>
        <v>3</v>
      </c>
      <c r="L69" s="19">
        <f t="shared" si="32"/>
        <v>4.333333333333333</v>
      </c>
    </row>
    <row r="70" spans="2:13" x14ac:dyDescent="0.2">
      <c r="F70" s="10">
        <f>SUM(F63:F69)</f>
        <v>0</v>
      </c>
      <c r="G70" s="10">
        <f t="shared" ref="G70" si="34">SUM(G63:G69)</f>
        <v>0</v>
      </c>
      <c r="H70" s="10">
        <f t="shared" ref="H70" si="35">SUM(H63:H69)</f>
        <v>3</v>
      </c>
      <c r="I70" s="10">
        <f t="shared" ref="I70" si="36">SUM(I63:I69)</f>
        <v>12</v>
      </c>
      <c r="J70" s="10">
        <f t="shared" ref="J70" si="37">SUM(J63:J69)</f>
        <v>12</v>
      </c>
      <c r="K70" s="10">
        <f t="shared" ref="K70" si="38">SUM(K63:K69)</f>
        <v>27</v>
      </c>
      <c r="L70" s="26">
        <f>AVERAGE(L63:L69)</f>
        <v>4.3071428571428578</v>
      </c>
      <c r="M70" s="18">
        <f>SUM(F70:J70)</f>
        <v>27</v>
      </c>
    </row>
    <row r="72" spans="2:13" x14ac:dyDescent="0.2">
      <c r="B72" s="42" t="s">
        <v>45</v>
      </c>
      <c r="C72" s="43" t="s">
        <v>142</v>
      </c>
      <c r="D72" s="44"/>
      <c r="E72" s="44"/>
      <c r="F72" s="40" t="s">
        <v>33</v>
      </c>
      <c r="G72" s="40" t="s">
        <v>36</v>
      </c>
      <c r="H72" s="40" t="s">
        <v>32</v>
      </c>
      <c r="I72" s="40" t="s">
        <v>31</v>
      </c>
      <c r="J72" s="40" t="s">
        <v>48</v>
      </c>
      <c r="K72" s="40" t="s">
        <v>55</v>
      </c>
      <c r="L72" s="40" t="s">
        <v>56</v>
      </c>
    </row>
    <row r="73" spans="2:13" x14ac:dyDescent="0.2">
      <c r="B73" s="42"/>
      <c r="C73" s="43"/>
      <c r="D73" s="44"/>
      <c r="E73" s="44"/>
      <c r="F73" s="41"/>
      <c r="G73" s="41"/>
      <c r="H73" s="41"/>
      <c r="I73" s="41"/>
      <c r="J73" s="41"/>
      <c r="K73" s="41"/>
      <c r="L73" s="41"/>
    </row>
    <row r="74" spans="2:13" x14ac:dyDescent="0.2">
      <c r="B74" s="4">
        <v>1</v>
      </c>
      <c r="C74" s="8" t="s">
        <v>40</v>
      </c>
      <c r="D74" s="4">
        <v>1</v>
      </c>
      <c r="E74" s="4">
        <f>D74*11</f>
        <v>11</v>
      </c>
      <c r="F74" s="4">
        <f>COUNTIF(Respostas!$S$2:$S$28,D74*1)</f>
        <v>0</v>
      </c>
      <c r="G74" s="4">
        <f>COUNTIF(Respostas!$S$2:$S$28,D74*2)</f>
        <v>0</v>
      </c>
      <c r="H74" s="4">
        <f>COUNTIF(Respostas!$S$2:$S$28,D74*3)</f>
        <v>2</v>
      </c>
      <c r="I74" s="4">
        <f>COUNTIF(Respostas!$S$2:$S$28,D74*4)</f>
        <v>1</v>
      </c>
      <c r="J74" s="4">
        <f>COUNTIF(Respostas!$S$2:$S$28,D74*5)</f>
        <v>0</v>
      </c>
      <c r="K74" s="4">
        <f t="shared" ref="K74:K80" si="39">F74+G74+H74+I74+J74</f>
        <v>3</v>
      </c>
      <c r="L74" s="19">
        <f t="shared" ref="L74:L80" si="40">IFERROR(((F74*1)+(G74*2)+(H74*3)+(I74*4)+(J74*5))/K74,0)</f>
        <v>3.3333333333333335</v>
      </c>
    </row>
    <row r="75" spans="2:13" x14ac:dyDescent="0.2">
      <c r="B75" s="4">
        <v>2</v>
      </c>
      <c r="C75" s="5" t="s">
        <v>39</v>
      </c>
      <c r="D75" s="14">
        <v>101</v>
      </c>
      <c r="E75" s="4">
        <f t="shared" ref="E75:E80" si="41">D75*11</f>
        <v>1111</v>
      </c>
      <c r="F75" s="4">
        <f>COUNTIF(Respostas!$S$2:$S$28,D75*1)</f>
        <v>0</v>
      </c>
      <c r="G75" s="4">
        <f>COUNTIF(Respostas!$S$2:$S$28,D75*2)</f>
        <v>1</v>
      </c>
      <c r="H75" s="4">
        <f>COUNTIF(Respostas!$S$2:$S$28,D75*3)</f>
        <v>1</v>
      </c>
      <c r="I75" s="4">
        <f>COUNTIF(Respostas!$S$2:$S$28,D75*4)</f>
        <v>1</v>
      </c>
      <c r="J75" s="4">
        <f>COUNTIF(Respostas!$S$2:$S$28,D75*5)</f>
        <v>0</v>
      </c>
      <c r="K75" s="4">
        <f t="shared" si="39"/>
        <v>3</v>
      </c>
      <c r="L75" s="19">
        <f t="shared" si="40"/>
        <v>3</v>
      </c>
    </row>
    <row r="76" spans="2:13" x14ac:dyDescent="0.2">
      <c r="B76" s="4">
        <v>3</v>
      </c>
      <c r="C76" s="5" t="s">
        <v>34</v>
      </c>
      <c r="D76" s="14">
        <v>1001</v>
      </c>
      <c r="E76" s="4">
        <f t="shared" si="41"/>
        <v>11011</v>
      </c>
      <c r="F76" s="4">
        <f>COUNTIF(Respostas!$S$2:$S$28,D76*1)</f>
        <v>0</v>
      </c>
      <c r="G76" s="4">
        <f>COUNTIF(Respostas!$S$2:$S$28,D76*2)</f>
        <v>0</v>
      </c>
      <c r="H76" s="4">
        <f>COUNTIF(Respostas!$S$2:$S$28,D76*3)</f>
        <v>0</v>
      </c>
      <c r="I76" s="4">
        <f>COUNTIF(Respostas!$S$2:$S$28,D76*4)</f>
        <v>3</v>
      </c>
      <c r="J76" s="4">
        <f>COUNTIF(Respostas!$S$2:$S$28,D76*5)</f>
        <v>1</v>
      </c>
      <c r="K76" s="4">
        <f t="shared" si="39"/>
        <v>4</v>
      </c>
      <c r="L76" s="19">
        <f t="shared" si="40"/>
        <v>4.25</v>
      </c>
    </row>
    <row r="77" spans="2:13" x14ac:dyDescent="0.2">
      <c r="B77" s="4">
        <v>4</v>
      </c>
      <c r="C77" s="5" t="s">
        <v>42</v>
      </c>
      <c r="D77" s="14">
        <v>10001</v>
      </c>
      <c r="E77" s="4">
        <f t="shared" si="41"/>
        <v>110011</v>
      </c>
      <c r="F77" s="4">
        <f>COUNTIF(Respostas!$S$2:$S$28,D77*1)</f>
        <v>0</v>
      </c>
      <c r="G77" s="4">
        <f>COUNTIF(Respostas!$S$2:$S$28,D77*2)</f>
        <v>0</v>
      </c>
      <c r="H77" s="4">
        <f>COUNTIF(Respostas!$S$2:$S$28,D77*3)</f>
        <v>0</v>
      </c>
      <c r="I77" s="4">
        <f>COUNTIF(Respostas!$S$2:$S$28,D77*4)</f>
        <v>3</v>
      </c>
      <c r="J77" s="4">
        <f>COUNTIF(Respostas!$S$2:$S$28,D77*5)</f>
        <v>0</v>
      </c>
      <c r="K77" s="4">
        <f t="shared" si="39"/>
        <v>3</v>
      </c>
      <c r="L77" s="19">
        <f t="shared" si="40"/>
        <v>4</v>
      </c>
    </row>
    <row r="78" spans="2:13" x14ac:dyDescent="0.2">
      <c r="B78" s="4">
        <v>5</v>
      </c>
      <c r="C78" s="13" t="s">
        <v>28</v>
      </c>
      <c r="D78" s="15">
        <v>100001</v>
      </c>
      <c r="E78" s="4">
        <f t="shared" si="41"/>
        <v>1100011</v>
      </c>
      <c r="F78" s="4">
        <f>COUNTIF(Respostas!$S$2:$S$28,D78*1)</f>
        <v>0</v>
      </c>
      <c r="G78" s="4">
        <f>COUNTIF(Respostas!$S$2:$S$28,D78*2)</f>
        <v>0</v>
      </c>
      <c r="H78" s="4">
        <f>COUNTIF(Respostas!$S$2:$S$28,D78*3)</f>
        <v>0</v>
      </c>
      <c r="I78" s="4">
        <f>COUNTIF(Respostas!$S$2:$S$28,D78*4)</f>
        <v>4</v>
      </c>
      <c r="J78" s="4">
        <f>COUNTIF(Respostas!$S$2:$S$28,D78*5)</f>
        <v>2</v>
      </c>
      <c r="K78" s="4">
        <f t="shared" si="39"/>
        <v>6</v>
      </c>
      <c r="L78" s="19">
        <f t="shared" si="40"/>
        <v>4.333333333333333</v>
      </c>
    </row>
    <row r="79" spans="2:13" x14ac:dyDescent="0.2">
      <c r="B79" s="4">
        <v>6</v>
      </c>
      <c r="C79" s="5" t="s">
        <v>37</v>
      </c>
      <c r="D79" s="14">
        <v>1000001</v>
      </c>
      <c r="E79" s="4">
        <f t="shared" si="41"/>
        <v>11000011</v>
      </c>
      <c r="F79" s="4">
        <f>COUNTIF(Respostas!$S$2:$S$28,D79*1)</f>
        <v>0</v>
      </c>
      <c r="G79" s="4">
        <f>COUNTIF(Respostas!$S$2:$S$28,D79*2)</f>
        <v>0</v>
      </c>
      <c r="H79" s="4">
        <f>COUNTIF(Respostas!$S$2:$S$28,D79*3)</f>
        <v>0</v>
      </c>
      <c r="I79" s="4">
        <f>COUNTIF(Respostas!$S$2:$S$28,D79*4)</f>
        <v>4</v>
      </c>
      <c r="J79" s="4">
        <f>COUNTIF(Respostas!$S$2:$S$28,D79*5)</f>
        <v>1</v>
      </c>
      <c r="K79" s="4">
        <f t="shared" si="39"/>
        <v>5</v>
      </c>
      <c r="L79" s="19">
        <f t="shared" si="40"/>
        <v>4.2</v>
      </c>
    </row>
    <row r="80" spans="2:13" x14ac:dyDescent="0.2">
      <c r="B80" s="4">
        <v>7</v>
      </c>
      <c r="C80" s="5" t="s">
        <v>38</v>
      </c>
      <c r="D80" s="14">
        <v>100000001</v>
      </c>
      <c r="E80" s="4">
        <f t="shared" si="41"/>
        <v>1100000011</v>
      </c>
      <c r="F80" s="4">
        <f>COUNTIF(Respostas!$S$2:$S$28,D80*1)</f>
        <v>0</v>
      </c>
      <c r="G80" s="4">
        <f>COUNTIF(Respostas!$S$2:$S$28,D80*2)</f>
        <v>0</v>
      </c>
      <c r="H80" s="4">
        <f>COUNTIF(Respostas!$S$2:$S$28,D80*3)</f>
        <v>1</v>
      </c>
      <c r="I80" s="4">
        <f>COUNTIF(Respostas!$S$2:$S$28,D80*4)</f>
        <v>2</v>
      </c>
      <c r="J80" s="4">
        <f>COUNTIF(Respostas!$S$2:$S$28,D80*5)</f>
        <v>0</v>
      </c>
      <c r="K80" s="4">
        <f t="shared" si="39"/>
        <v>3</v>
      </c>
      <c r="L80" s="19">
        <f t="shared" si="40"/>
        <v>3.6666666666666665</v>
      </c>
    </row>
    <row r="81" spans="6:13" x14ac:dyDescent="0.2">
      <c r="F81" s="10">
        <f>SUM(F74:F80)</f>
        <v>0</v>
      </c>
      <c r="G81" s="10">
        <f t="shared" ref="G81" si="42">SUM(G74:G80)</f>
        <v>1</v>
      </c>
      <c r="H81" s="10">
        <f t="shared" ref="H81" si="43">SUM(H74:H80)</f>
        <v>4</v>
      </c>
      <c r="I81" s="10">
        <f t="shared" ref="I81" si="44">SUM(I74:I80)</f>
        <v>18</v>
      </c>
      <c r="J81" s="10">
        <f t="shared" ref="J81" si="45">SUM(J74:J80)</f>
        <v>4</v>
      </c>
      <c r="K81" s="10">
        <f t="shared" ref="K81" si="46">SUM(K74:K80)</f>
        <v>27</v>
      </c>
      <c r="L81" s="26">
        <f>AVERAGE(L74:L80)</f>
        <v>3.8261904761904764</v>
      </c>
      <c r="M81" s="18">
        <f>SUM(F81:J81)</f>
        <v>27</v>
      </c>
    </row>
  </sheetData>
  <mergeCells count="77">
    <mergeCell ref="B72:B73"/>
    <mergeCell ref="C72:C73"/>
    <mergeCell ref="D72:D73"/>
    <mergeCell ref="E72:E73"/>
    <mergeCell ref="B61:B62"/>
    <mergeCell ref="C61:C62"/>
    <mergeCell ref="D61:D62"/>
    <mergeCell ref="E61:E62"/>
    <mergeCell ref="B39:B40"/>
    <mergeCell ref="C39:C40"/>
    <mergeCell ref="D39:D40"/>
    <mergeCell ref="E39:E40"/>
    <mergeCell ref="B50:B51"/>
    <mergeCell ref="C50:C51"/>
    <mergeCell ref="D50:D51"/>
    <mergeCell ref="E50:E51"/>
    <mergeCell ref="E28:E29"/>
    <mergeCell ref="B17:B18"/>
    <mergeCell ref="C17:C18"/>
    <mergeCell ref="D17:D18"/>
    <mergeCell ref="E17:E18"/>
    <mergeCell ref="K39:K40"/>
    <mergeCell ref="L39:L40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B28:B29"/>
    <mergeCell ref="C28:C29"/>
    <mergeCell ref="D28:D29"/>
    <mergeCell ref="F39:F40"/>
    <mergeCell ref="G39:G40"/>
    <mergeCell ref="H39:H40"/>
    <mergeCell ref="I39:I40"/>
    <mergeCell ref="J39:J40"/>
    <mergeCell ref="L17:L18"/>
    <mergeCell ref="F28:F29"/>
    <mergeCell ref="G28:G29"/>
    <mergeCell ref="H28:H29"/>
    <mergeCell ref="I28:I29"/>
    <mergeCell ref="J28:J29"/>
    <mergeCell ref="K28:K29"/>
    <mergeCell ref="L28:L29"/>
    <mergeCell ref="F17:F18"/>
    <mergeCell ref="G17:G18"/>
    <mergeCell ref="H17:H18"/>
    <mergeCell ref="I17:I18"/>
    <mergeCell ref="J17:J18"/>
    <mergeCell ref="K17:K18"/>
    <mergeCell ref="L72:L73"/>
    <mergeCell ref="F50:F51"/>
    <mergeCell ref="G50:G51"/>
    <mergeCell ref="H50:H51"/>
    <mergeCell ref="I50:I51"/>
    <mergeCell ref="J50:J51"/>
    <mergeCell ref="K50:K51"/>
    <mergeCell ref="L50:L51"/>
    <mergeCell ref="F61:F62"/>
    <mergeCell ref="G61:G62"/>
    <mergeCell ref="H61:H62"/>
    <mergeCell ref="I61:I62"/>
    <mergeCell ref="J61:J62"/>
    <mergeCell ref="K61:K62"/>
    <mergeCell ref="L61:L62"/>
    <mergeCell ref="F72:F73"/>
    <mergeCell ref="G72:G73"/>
    <mergeCell ref="H72:H73"/>
    <mergeCell ref="I72:I73"/>
    <mergeCell ref="J72:J73"/>
    <mergeCell ref="K72:K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199EF-C5C7-487F-9E06-66B57B5D5FEB}">
  <dimension ref="B2:M70"/>
  <sheetViews>
    <sheetView topLeftCell="A49" workbookViewId="0">
      <selection activeCell="K49" sqref="K1:K1048576"/>
    </sheetView>
  </sheetViews>
  <sheetFormatPr defaultRowHeight="12.75" x14ac:dyDescent="0.2"/>
  <cols>
    <col min="1" max="1" width="2.7109375" style="2" customWidth="1"/>
    <col min="2" max="2" width="3.85546875" style="2" customWidth="1"/>
    <col min="3" max="3" width="63.85546875" style="2" customWidth="1"/>
    <col min="4" max="4" width="8.7109375" style="2" hidden="1" customWidth="1"/>
    <col min="5" max="5" width="6.140625" style="2" hidden="1" customWidth="1"/>
    <col min="6" max="10" width="10.7109375" style="2" customWidth="1"/>
    <col min="11" max="11" width="10.7109375" style="2" hidden="1" customWidth="1"/>
    <col min="12" max="12" width="10.7109375" style="2" customWidth="1"/>
    <col min="13" max="13" width="5.7109375" style="2" customWidth="1"/>
    <col min="14" max="16384" width="9.140625" style="2"/>
  </cols>
  <sheetData>
    <row r="2" spans="2:13" x14ac:dyDescent="0.2">
      <c r="B2" s="20" t="s">
        <v>135</v>
      </c>
    </row>
    <row r="3" spans="2:13" x14ac:dyDescent="0.2">
      <c r="B3" s="22"/>
    </row>
    <row r="4" spans="2:13" x14ac:dyDescent="0.2">
      <c r="B4" s="21" t="s">
        <v>150</v>
      </c>
    </row>
    <row r="6" spans="2:13" x14ac:dyDescent="0.2">
      <c r="B6" s="42" t="s">
        <v>45</v>
      </c>
      <c r="C6" s="43" t="s">
        <v>49</v>
      </c>
      <c r="D6" s="44"/>
      <c r="E6" s="44"/>
      <c r="F6" s="40" t="s">
        <v>33</v>
      </c>
      <c r="G6" s="40" t="s">
        <v>36</v>
      </c>
      <c r="H6" s="40" t="s">
        <v>32</v>
      </c>
      <c r="I6" s="40" t="s">
        <v>31</v>
      </c>
      <c r="J6" s="40" t="s">
        <v>48</v>
      </c>
      <c r="K6" s="40" t="s">
        <v>55</v>
      </c>
      <c r="L6" s="40" t="s">
        <v>56</v>
      </c>
    </row>
    <row r="7" spans="2:13" ht="15.75" customHeight="1" x14ac:dyDescent="0.2">
      <c r="B7" s="42"/>
      <c r="C7" s="43"/>
      <c r="D7" s="44"/>
      <c r="E7" s="44"/>
      <c r="F7" s="41"/>
      <c r="G7" s="41"/>
      <c r="H7" s="41"/>
      <c r="I7" s="41"/>
      <c r="J7" s="41"/>
      <c r="K7" s="41"/>
      <c r="L7" s="41"/>
    </row>
    <row r="8" spans="2:13" x14ac:dyDescent="0.2">
      <c r="B8" s="4">
        <v>1</v>
      </c>
      <c r="C8" s="8" t="s">
        <v>40</v>
      </c>
      <c r="D8" s="4">
        <v>1</v>
      </c>
      <c r="E8" s="4">
        <f>D8*11</f>
        <v>11</v>
      </c>
      <c r="F8" s="4">
        <f>COUNTIF(Respostas!$U$2:$U$28,D8*1)</f>
        <v>0</v>
      </c>
      <c r="G8" s="4">
        <f>COUNTIF(Respostas!$U$2:$U$28,D8*2)</f>
        <v>0</v>
      </c>
      <c r="H8" s="4">
        <f>COUNTIF(Respostas!$U$2:$U$28,D8*3)</f>
        <v>1</v>
      </c>
      <c r="I8" s="4">
        <f>COUNTIF(Respostas!$U$2:$U$28,D8*4)</f>
        <v>1</v>
      </c>
      <c r="J8" s="4">
        <f>COUNTIF(Respostas!$U$2:$U$28,D8*5)</f>
        <v>1</v>
      </c>
      <c r="K8" s="4">
        <f t="shared" ref="K8:K14" si="0">F8+G8+H8+I8+J8</f>
        <v>3</v>
      </c>
      <c r="L8" s="19">
        <f t="shared" ref="L8:L14" si="1">IFERROR(((F8*1)+(G8*2)+(H8*3)+(I8*4)+(J8*5))/K8,0)</f>
        <v>4</v>
      </c>
    </row>
    <row r="9" spans="2:13" x14ac:dyDescent="0.2">
      <c r="B9" s="4">
        <v>2</v>
      </c>
      <c r="C9" s="5" t="s">
        <v>39</v>
      </c>
      <c r="D9" s="14">
        <v>101</v>
      </c>
      <c r="E9" s="4">
        <f t="shared" ref="E9:E14" si="2">D9*11</f>
        <v>1111</v>
      </c>
      <c r="F9" s="4">
        <f>COUNTIF(Respostas!$U$2:$U$28,D9*1)</f>
        <v>0</v>
      </c>
      <c r="G9" s="4">
        <f>COUNTIF(Respostas!$U$2:$U$28,D9*2)</f>
        <v>1</v>
      </c>
      <c r="H9" s="4">
        <f>COUNTIF(Respostas!$U$2:$U$28,D9*3)</f>
        <v>0</v>
      </c>
      <c r="I9" s="4">
        <f>COUNTIF(Respostas!$U$2:$U$28,D9*4)</f>
        <v>2</v>
      </c>
      <c r="J9" s="4">
        <f>COUNTIF(Respostas!$U$2:$U$28,D9*5)</f>
        <v>0</v>
      </c>
      <c r="K9" s="4">
        <f t="shared" si="0"/>
        <v>3</v>
      </c>
      <c r="L9" s="19">
        <f t="shared" si="1"/>
        <v>3.3333333333333335</v>
      </c>
    </row>
    <row r="10" spans="2:13" x14ac:dyDescent="0.2">
      <c r="B10" s="4">
        <v>3</v>
      </c>
      <c r="C10" s="5" t="s">
        <v>34</v>
      </c>
      <c r="D10" s="14">
        <v>1001</v>
      </c>
      <c r="E10" s="4">
        <f t="shared" si="2"/>
        <v>11011</v>
      </c>
      <c r="F10" s="4">
        <f>COUNTIF(Respostas!$U$2:$U$28,D10*1)</f>
        <v>0</v>
      </c>
      <c r="G10" s="4">
        <f>COUNTIF(Respostas!$U$2:$U$28,D10*2)</f>
        <v>0</v>
      </c>
      <c r="H10" s="4">
        <f>COUNTIF(Respostas!$U$2:$U$28,D10*3)</f>
        <v>2</v>
      </c>
      <c r="I10" s="4">
        <f>COUNTIF(Respostas!$U$2:$U$28,D10*4)</f>
        <v>0</v>
      </c>
      <c r="J10" s="4">
        <f>COUNTIF(Respostas!$U$2:$U$28,D10*5)</f>
        <v>2</v>
      </c>
      <c r="K10" s="4">
        <f t="shared" si="0"/>
        <v>4</v>
      </c>
      <c r="L10" s="19">
        <f t="shared" si="1"/>
        <v>4</v>
      </c>
    </row>
    <row r="11" spans="2:13" x14ac:dyDescent="0.2">
      <c r="B11" s="4">
        <v>4</v>
      </c>
      <c r="C11" s="5" t="s">
        <v>42</v>
      </c>
      <c r="D11" s="14">
        <v>10001</v>
      </c>
      <c r="E11" s="4">
        <f t="shared" si="2"/>
        <v>110011</v>
      </c>
      <c r="F11" s="4">
        <f>COUNTIF(Respostas!$U$2:$U$28,D11*1)</f>
        <v>0</v>
      </c>
      <c r="G11" s="4">
        <f>COUNTIF(Respostas!$U$2:$U$28,D11*2)</f>
        <v>0</v>
      </c>
      <c r="H11" s="4">
        <f>COUNTIF(Respostas!$U$2:$U$28,D11*3)</f>
        <v>0</v>
      </c>
      <c r="I11" s="4">
        <f>COUNTIF(Respostas!$U$2:$U$28,D11*4)</f>
        <v>3</v>
      </c>
      <c r="J11" s="4">
        <f>COUNTIF(Respostas!$U$2:$U$28,D11*5)</f>
        <v>0</v>
      </c>
      <c r="K11" s="4">
        <f t="shared" si="0"/>
        <v>3</v>
      </c>
      <c r="L11" s="19">
        <f t="shared" si="1"/>
        <v>4</v>
      </c>
    </row>
    <row r="12" spans="2:13" x14ac:dyDescent="0.2">
      <c r="B12" s="4">
        <v>5</v>
      </c>
      <c r="C12" s="13" t="s">
        <v>28</v>
      </c>
      <c r="D12" s="15">
        <v>100001</v>
      </c>
      <c r="E12" s="4">
        <f t="shared" si="2"/>
        <v>1100011</v>
      </c>
      <c r="F12" s="4">
        <f>COUNTIF(Respostas!$U$2:$U$28,D12*1)</f>
        <v>0</v>
      </c>
      <c r="G12" s="4">
        <f>COUNTIF(Respostas!$U$2:$U$28,D12*2)</f>
        <v>0</v>
      </c>
      <c r="H12" s="4">
        <f>COUNTIF(Respostas!$U$2:$U$28,D12*3)</f>
        <v>1</v>
      </c>
      <c r="I12" s="4">
        <f>COUNTIF(Respostas!$U$2:$U$28,D12*4)</f>
        <v>3</v>
      </c>
      <c r="J12" s="4">
        <f>COUNTIF(Respostas!$U$2:$U$28,D12*5)</f>
        <v>2</v>
      </c>
      <c r="K12" s="4">
        <f t="shared" si="0"/>
        <v>6</v>
      </c>
      <c r="L12" s="19">
        <f t="shared" si="1"/>
        <v>4.166666666666667</v>
      </c>
    </row>
    <row r="13" spans="2:13" x14ac:dyDescent="0.2">
      <c r="B13" s="4">
        <v>6</v>
      </c>
      <c r="C13" s="5" t="s">
        <v>37</v>
      </c>
      <c r="D13" s="14">
        <v>1000001</v>
      </c>
      <c r="E13" s="4">
        <f t="shared" si="2"/>
        <v>11000011</v>
      </c>
      <c r="F13" s="4">
        <f>COUNTIF(Respostas!$U$2:$U$28,D13*1)</f>
        <v>1</v>
      </c>
      <c r="G13" s="4">
        <f>COUNTIF(Respostas!$U$2:$U$28,D13*2)</f>
        <v>0</v>
      </c>
      <c r="H13" s="4">
        <f>COUNTIF(Respostas!$U$2:$U$28,D13*3)</f>
        <v>0</v>
      </c>
      <c r="I13" s="4">
        <f>COUNTIF(Respostas!$U$2:$U$28,D13*4)</f>
        <v>3</v>
      </c>
      <c r="J13" s="4">
        <f>COUNTIF(Respostas!$U$2:$U$28,D13*5)</f>
        <v>1</v>
      </c>
      <c r="K13" s="4">
        <f t="shared" si="0"/>
        <v>5</v>
      </c>
      <c r="L13" s="19">
        <f t="shared" si="1"/>
        <v>3.6</v>
      </c>
    </row>
    <row r="14" spans="2:13" x14ac:dyDescent="0.2">
      <c r="B14" s="4">
        <v>7</v>
      </c>
      <c r="C14" s="5" t="s">
        <v>38</v>
      </c>
      <c r="D14" s="14">
        <v>100000001</v>
      </c>
      <c r="E14" s="4">
        <f t="shared" si="2"/>
        <v>1100000011</v>
      </c>
      <c r="F14" s="4">
        <f>COUNTIF(Respostas!$U$2:$U$28,D14*1)</f>
        <v>0</v>
      </c>
      <c r="G14" s="4">
        <f>COUNTIF(Respostas!$U$2:$U$28,D14*2)</f>
        <v>0</v>
      </c>
      <c r="H14" s="4">
        <f>COUNTIF(Respostas!$U$2:$U$28,D14*3)</f>
        <v>0</v>
      </c>
      <c r="I14" s="4">
        <f>COUNTIF(Respostas!$U$2:$U$28,D14*4)</f>
        <v>2</v>
      </c>
      <c r="J14" s="4">
        <f>COUNTIF(Respostas!$U$2:$U$28,D14*5)</f>
        <v>1</v>
      </c>
      <c r="K14" s="4">
        <f t="shared" si="0"/>
        <v>3</v>
      </c>
      <c r="L14" s="19">
        <f t="shared" si="1"/>
        <v>4.333333333333333</v>
      </c>
    </row>
    <row r="15" spans="2:13" x14ac:dyDescent="0.2">
      <c r="F15" s="10">
        <f>SUM(F8:F14)</f>
        <v>1</v>
      </c>
      <c r="G15" s="10">
        <f t="shared" ref="G15:K15" si="3">SUM(G8:G14)</f>
        <v>1</v>
      </c>
      <c r="H15" s="10">
        <f t="shared" si="3"/>
        <v>4</v>
      </c>
      <c r="I15" s="10">
        <f t="shared" si="3"/>
        <v>14</v>
      </c>
      <c r="J15" s="10">
        <f t="shared" si="3"/>
        <v>7</v>
      </c>
      <c r="K15" s="10">
        <f t="shared" si="3"/>
        <v>27</v>
      </c>
      <c r="L15" s="26">
        <f>AVERAGE(L8:L14)</f>
        <v>3.9190476190476189</v>
      </c>
      <c r="M15" s="18">
        <f>SUM(F15:J15)</f>
        <v>27</v>
      </c>
    </row>
    <row r="17" spans="2:13" x14ac:dyDescent="0.2">
      <c r="B17" s="42" t="s">
        <v>45</v>
      </c>
      <c r="C17" s="43" t="s">
        <v>50</v>
      </c>
      <c r="D17" s="44"/>
      <c r="E17" s="44"/>
      <c r="F17" s="40" t="s">
        <v>33</v>
      </c>
      <c r="G17" s="40" t="s">
        <v>36</v>
      </c>
      <c r="H17" s="40" t="s">
        <v>32</v>
      </c>
      <c r="I17" s="40" t="s">
        <v>31</v>
      </c>
      <c r="J17" s="40" t="s">
        <v>48</v>
      </c>
      <c r="K17" s="40" t="s">
        <v>55</v>
      </c>
      <c r="L17" s="40" t="s">
        <v>56</v>
      </c>
    </row>
    <row r="18" spans="2:13" x14ac:dyDescent="0.2">
      <c r="B18" s="42"/>
      <c r="C18" s="43"/>
      <c r="D18" s="44"/>
      <c r="E18" s="44"/>
      <c r="F18" s="41"/>
      <c r="G18" s="41"/>
      <c r="H18" s="41"/>
      <c r="I18" s="41"/>
      <c r="J18" s="41"/>
      <c r="K18" s="41"/>
      <c r="L18" s="41"/>
    </row>
    <row r="19" spans="2:13" x14ac:dyDescent="0.2">
      <c r="B19" s="4">
        <v>1</v>
      </c>
      <c r="C19" s="8" t="s">
        <v>40</v>
      </c>
      <c r="D19" s="4">
        <v>1</v>
      </c>
      <c r="E19" s="4">
        <f>D19*11</f>
        <v>11</v>
      </c>
      <c r="F19" s="4">
        <f>COUNTIF(Respostas!$W$2:$W$28,D19*1)</f>
        <v>0</v>
      </c>
      <c r="G19" s="4">
        <f>COUNTIF(Respostas!$W$2:$W$28,D19*2)</f>
        <v>1</v>
      </c>
      <c r="H19" s="4">
        <f>COUNTIF(Respostas!$W$2:$W$28,D19*3)</f>
        <v>1</v>
      </c>
      <c r="I19" s="4">
        <f>COUNTIF(Respostas!$W$2:$W$28,D19*4)</f>
        <v>1</v>
      </c>
      <c r="J19" s="4">
        <f>COUNTIF(Respostas!$W$2:$W$28,D19*5)</f>
        <v>0</v>
      </c>
      <c r="K19" s="4">
        <f t="shared" ref="K19:K25" si="4">F19+G19+H19+I19+J19</f>
        <v>3</v>
      </c>
      <c r="L19" s="19">
        <f t="shared" ref="L19:L25" si="5">IFERROR(((F19*1)+(G19*2)+(H19*3)+(I19*4)+(J19*5))/K19,0)</f>
        <v>3</v>
      </c>
    </row>
    <row r="20" spans="2:13" x14ac:dyDescent="0.2">
      <c r="B20" s="4">
        <v>2</v>
      </c>
      <c r="C20" s="5" t="s">
        <v>39</v>
      </c>
      <c r="D20" s="14">
        <v>101</v>
      </c>
      <c r="E20" s="4">
        <f t="shared" ref="E20:E25" si="6">D20*11</f>
        <v>1111</v>
      </c>
      <c r="F20" s="4">
        <f>COUNTIF(Respostas!$W$2:$W$28,D20*1)</f>
        <v>0</v>
      </c>
      <c r="G20" s="4">
        <f>COUNTIF(Respostas!$W$2:$W$28,D20*2)</f>
        <v>1</v>
      </c>
      <c r="H20" s="4">
        <f>COUNTIF(Respostas!$W$2:$W$28,D20*3)</f>
        <v>1</v>
      </c>
      <c r="I20" s="4">
        <f>COUNTIF(Respostas!$W$2:$W$28,D20*4)</f>
        <v>1</v>
      </c>
      <c r="J20" s="4">
        <f>COUNTIF(Respostas!$W$2:$W$28,D20*5)</f>
        <v>0</v>
      </c>
      <c r="K20" s="4">
        <f t="shared" si="4"/>
        <v>3</v>
      </c>
      <c r="L20" s="19">
        <f t="shared" si="5"/>
        <v>3</v>
      </c>
    </row>
    <row r="21" spans="2:13" x14ac:dyDescent="0.2">
      <c r="B21" s="4">
        <v>3</v>
      </c>
      <c r="C21" s="5" t="s">
        <v>34</v>
      </c>
      <c r="D21" s="14">
        <v>1001</v>
      </c>
      <c r="E21" s="4">
        <f t="shared" si="6"/>
        <v>11011</v>
      </c>
      <c r="F21" s="4">
        <f>COUNTIF(Respostas!$W$2:$W$28,D21*1)</f>
        <v>0</v>
      </c>
      <c r="G21" s="4">
        <f>COUNTIF(Respostas!$W$2:$W$28,D21*2)</f>
        <v>0</v>
      </c>
      <c r="H21" s="4">
        <f>COUNTIF(Respostas!$W$2:$W$28,D21*3)</f>
        <v>2</v>
      </c>
      <c r="I21" s="4">
        <f>COUNTIF(Respostas!$W$2:$W$28,D21*4)</f>
        <v>0</v>
      </c>
      <c r="J21" s="4">
        <f>COUNTIF(Respostas!$W$2:$W$28,D21*5)</f>
        <v>2</v>
      </c>
      <c r="K21" s="4">
        <f t="shared" si="4"/>
        <v>4</v>
      </c>
      <c r="L21" s="19">
        <f t="shared" si="5"/>
        <v>4</v>
      </c>
    </row>
    <row r="22" spans="2:13" x14ac:dyDescent="0.2">
      <c r="B22" s="4">
        <v>4</v>
      </c>
      <c r="C22" s="5" t="s">
        <v>42</v>
      </c>
      <c r="D22" s="14">
        <v>10001</v>
      </c>
      <c r="E22" s="4">
        <f t="shared" si="6"/>
        <v>110011</v>
      </c>
      <c r="F22" s="4">
        <f>COUNTIF(Respostas!$W$2:$W$28,D22*1)</f>
        <v>0</v>
      </c>
      <c r="G22" s="4">
        <f>COUNTIF(Respostas!$W$2:$W$28,D22*2)</f>
        <v>0</v>
      </c>
      <c r="H22" s="4">
        <f>COUNTIF(Respostas!$W$2:$W$28,D22*3)</f>
        <v>1</v>
      </c>
      <c r="I22" s="4">
        <f>COUNTIF(Respostas!$W$2:$W$28,D22*4)</f>
        <v>2</v>
      </c>
      <c r="J22" s="4">
        <f>COUNTIF(Respostas!$W$2:$W$28,D22*5)</f>
        <v>0</v>
      </c>
      <c r="K22" s="4">
        <f t="shared" si="4"/>
        <v>3</v>
      </c>
      <c r="L22" s="19">
        <f t="shared" si="5"/>
        <v>3.6666666666666665</v>
      </c>
    </row>
    <row r="23" spans="2:13" x14ac:dyDescent="0.2">
      <c r="B23" s="4">
        <v>5</v>
      </c>
      <c r="C23" s="13" t="s">
        <v>28</v>
      </c>
      <c r="D23" s="15">
        <v>100001</v>
      </c>
      <c r="E23" s="4">
        <f t="shared" si="6"/>
        <v>1100011</v>
      </c>
      <c r="F23" s="4">
        <f>COUNTIF(Respostas!$W$2:$W$28,D23*1)</f>
        <v>0</v>
      </c>
      <c r="G23" s="4">
        <f>COUNTIF(Respostas!$W$2:$W$28,D23*2)</f>
        <v>0</v>
      </c>
      <c r="H23" s="4">
        <f>COUNTIF(Respostas!$W$2:$W$28,D23*3)</f>
        <v>3</v>
      </c>
      <c r="I23" s="4">
        <f>COUNTIF(Respostas!$W$2:$W$28,D23*4)</f>
        <v>1</v>
      </c>
      <c r="J23" s="4">
        <f>COUNTIF(Respostas!$W$2:$W$28,D23*5)</f>
        <v>2</v>
      </c>
      <c r="K23" s="4">
        <f t="shared" si="4"/>
        <v>6</v>
      </c>
      <c r="L23" s="19">
        <f t="shared" si="5"/>
        <v>3.8333333333333335</v>
      </c>
    </row>
    <row r="24" spans="2:13" x14ac:dyDescent="0.2">
      <c r="B24" s="4">
        <v>6</v>
      </c>
      <c r="C24" s="5" t="s">
        <v>37</v>
      </c>
      <c r="D24" s="14">
        <v>1000001</v>
      </c>
      <c r="E24" s="4">
        <f t="shared" si="6"/>
        <v>11000011</v>
      </c>
      <c r="F24" s="4">
        <f>COUNTIF(Respostas!$W$2:$W$28,D24*1)</f>
        <v>1</v>
      </c>
      <c r="G24" s="4">
        <f>COUNTIF(Respostas!$W$2:$W$28,D24*2)</f>
        <v>0</v>
      </c>
      <c r="H24" s="4">
        <f>COUNTIF(Respostas!$W$2:$W$28,D24*3)</f>
        <v>1</v>
      </c>
      <c r="I24" s="4">
        <f>COUNTIF(Respostas!$W$2:$W$28,D24*4)</f>
        <v>3</v>
      </c>
      <c r="J24" s="4">
        <f>COUNTIF(Respostas!$W$2:$W$28,D24*5)</f>
        <v>0</v>
      </c>
      <c r="K24" s="4">
        <f t="shared" si="4"/>
        <v>5</v>
      </c>
      <c r="L24" s="19">
        <f t="shared" si="5"/>
        <v>3.2</v>
      </c>
    </row>
    <row r="25" spans="2:13" x14ac:dyDescent="0.2">
      <c r="B25" s="4">
        <v>7</v>
      </c>
      <c r="C25" s="5" t="s">
        <v>38</v>
      </c>
      <c r="D25" s="14">
        <v>100000001</v>
      </c>
      <c r="E25" s="4">
        <f t="shared" si="6"/>
        <v>1100000011</v>
      </c>
      <c r="F25" s="4">
        <f>COUNTIF(Respostas!$W$2:$W$28,D25*1)</f>
        <v>0</v>
      </c>
      <c r="G25" s="4">
        <f>COUNTIF(Respostas!$W$2:$W$28,D25*2)</f>
        <v>0</v>
      </c>
      <c r="H25" s="4">
        <f>COUNTIF(Respostas!$W$2:$W$28,D25*3)</f>
        <v>1</v>
      </c>
      <c r="I25" s="4">
        <f>COUNTIF(Respostas!$W$2:$W$28,D25*4)</f>
        <v>2</v>
      </c>
      <c r="J25" s="4">
        <f>COUNTIF(Respostas!$W$2:$W$28,D25*5)</f>
        <v>0</v>
      </c>
      <c r="K25" s="4">
        <f t="shared" si="4"/>
        <v>3</v>
      </c>
      <c r="L25" s="19">
        <f t="shared" si="5"/>
        <v>3.6666666666666665</v>
      </c>
    </row>
    <row r="26" spans="2:13" x14ac:dyDescent="0.2">
      <c r="F26" s="10">
        <f>SUM(F19:F25)</f>
        <v>1</v>
      </c>
      <c r="G26" s="10">
        <f t="shared" ref="G26:K26" si="7">SUM(G19:G25)</f>
        <v>2</v>
      </c>
      <c r="H26" s="10">
        <f t="shared" si="7"/>
        <v>10</v>
      </c>
      <c r="I26" s="10">
        <f t="shared" si="7"/>
        <v>10</v>
      </c>
      <c r="J26" s="10">
        <f t="shared" si="7"/>
        <v>4</v>
      </c>
      <c r="K26" s="10">
        <f t="shared" si="7"/>
        <v>27</v>
      </c>
      <c r="L26" s="26">
        <f>AVERAGE(L19:L25)</f>
        <v>3.480952380952381</v>
      </c>
      <c r="M26" s="18">
        <f>SUM(F26:J26)</f>
        <v>27</v>
      </c>
    </row>
    <row r="28" spans="2:13" x14ac:dyDescent="0.2">
      <c r="B28" s="42" t="s">
        <v>45</v>
      </c>
      <c r="C28" s="43" t="s">
        <v>51</v>
      </c>
      <c r="D28" s="44"/>
      <c r="E28" s="44"/>
      <c r="F28" s="40" t="s">
        <v>33</v>
      </c>
      <c r="G28" s="40" t="s">
        <v>36</v>
      </c>
      <c r="H28" s="40" t="s">
        <v>32</v>
      </c>
      <c r="I28" s="40" t="s">
        <v>31</v>
      </c>
      <c r="J28" s="40" t="s">
        <v>48</v>
      </c>
      <c r="K28" s="40" t="s">
        <v>55</v>
      </c>
      <c r="L28" s="40" t="s">
        <v>56</v>
      </c>
    </row>
    <row r="29" spans="2:13" ht="15" customHeight="1" x14ac:dyDescent="0.2">
      <c r="B29" s="42"/>
      <c r="C29" s="43"/>
      <c r="D29" s="44"/>
      <c r="E29" s="44"/>
      <c r="F29" s="41"/>
      <c r="G29" s="41"/>
      <c r="H29" s="41"/>
      <c r="I29" s="41"/>
      <c r="J29" s="41"/>
      <c r="K29" s="41"/>
      <c r="L29" s="41"/>
    </row>
    <row r="30" spans="2:13" x14ac:dyDescent="0.2">
      <c r="B30" s="4">
        <v>1</v>
      </c>
      <c r="C30" s="8" t="s">
        <v>40</v>
      </c>
      <c r="D30" s="4">
        <v>1</v>
      </c>
      <c r="E30" s="4">
        <f>D30*11</f>
        <v>11</v>
      </c>
      <c r="F30" s="4">
        <f>COUNTIF(Respostas!$Y$2:$Y$28,D30*1)</f>
        <v>0</v>
      </c>
      <c r="G30" s="4">
        <f>COUNTIF(Respostas!$Y$2:$Y$28,D30*2)</f>
        <v>1</v>
      </c>
      <c r="H30" s="4">
        <f>COUNTIF(Respostas!$Y$2:$Y$28,D30*3)</f>
        <v>0</v>
      </c>
      <c r="I30" s="4">
        <f>COUNTIF(Respostas!$Y$2:$Y$28,D30*4)</f>
        <v>2</v>
      </c>
      <c r="J30" s="4">
        <f>COUNTIF(Respostas!$Y$2:$Y$28,D30*5)</f>
        <v>0</v>
      </c>
      <c r="K30" s="4">
        <f t="shared" ref="K30:K36" si="8">F30+G30+H30+I30+J30</f>
        <v>3</v>
      </c>
      <c r="L30" s="19">
        <f t="shared" ref="L30:L36" si="9">IFERROR(((F30*1)+(G30*2)+(H30*3)+(I30*4)+(J30*5))/K30,0)</f>
        <v>3.3333333333333335</v>
      </c>
    </row>
    <row r="31" spans="2:13" x14ac:dyDescent="0.2">
      <c r="B31" s="4">
        <v>2</v>
      </c>
      <c r="C31" s="5" t="s">
        <v>39</v>
      </c>
      <c r="D31" s="14">
        <v>101</v>
      </c>
      <c r="E31" s="4">
        <f t="shared" ref="E31:E36" si="10">D31*11</f>
        <v>1111</v>
      </c>
      <c r="F31" s="4">
        <f>COUNTIF(Respostas!$Y$2:$Y$28,D31*1)</f>
        <v>0</v>
      </c>
      <c r="G31" s="4">
        <f>COUNTIF(Respostas!$Y$2:$Y$28,D31*2)</f>
        <v>1</v>
      </c>
      <c r="H31" s="4">
        <f>COUNTIF(Respostas!$Y$2:$Y$28,D31*3)</f>
        <v>1</v>
      </c>
      <c r="I31" s="4">
        <f>COUNTIF(Respostas!$Y$2:$Y$28,D31*4)</f>
        <v>1</v>
      </c>
      <c r="J31" s="4">
        <f>COUNTIF(Respostas!$Y$2:$Y$28,D31*5)</f>
        <v>0</v>
      </c>
      <c r="K31" s="4">
        <f t="shared" si="8"/>
        <v>3</v>
      </c>
      <c r="L31" s="19">
        <f t="shared" si="9"/>
        <v>3</v>
      </c>
    </row>
    <row r="32" spans="2:13" x14ac:dyDescent="0.2">
      <c r="B32" s="4">
        <v>3</v>
      </c>
      <c r="C32" s="5" t="s">
        <v>34</v>
      </c>
      <c r="D32" s="14">
        <v>1001</v>
      </c>
      <c r="E32" s="4">
        <f t="shared" si="10"/>
        <v>11011</v>
      </c>
      <c r="F32" s="4">
        <f>COUNTIF(Respostas!$Y$2:$Y$28,D32*1)</f>
        <v>0</v>
      </c>
      <c r="G32" s="4">
        <f>COUNTIF(Respostas!$Y$2:$Y$28,D32*2)</f>
        <v>0</v>
      </c>
      <c r="H32" s="4">
        <f>COUNTIF(Respostas!$Y$2:$Y$28,D32*3)</f>
        <v>2</v>
      </c>
      <c r="I32" s="4">
        <f>COUNTIF(Respostas!$Y$2:$Y$28,D32*4)</f>
        <v>0</v>
      </c>
      <c r="J32" s="4">
        <f>COUNTIF(Respostas!$Y$2:$Y$28,D32*5)</f>
        <v>2</v>
      </c>
      <c r="K32" s="4">
        <f t="shared" si="8"/>
        <v>4</v>
      </c>
      <c r="L32" s="19">
        <f t="shared" si="9"/>
        <v>4</v>
      </c>
    </row>
    <row r="33" spans="2:13" x14ac:dyDescent="0.2">
      <c r="B33" s="4">
        <v>4</v>
      </c>
      <c r="C33" s="5" t="s">
        <v>42</v>
      </c>
      <c r="D33" s="14">
        <v>10001</v>
      </c>
      <c r="E33" s="4">
        <f t="shared" si="10"/>
        <v>110011</v>
      </c>
      <c r="F33" s="4">
        <f>COUNTIF(Respostas!$Y$2:$Y$28,D33*1)</f>
        <v>0</v>
      </c>
      <c r="G33" s="4">
        <f>COUNTIF(Respostas!$Y$2:$Y$28,D33*2)</f>
        <v>0</v>
      </c>
      <c r="H33" s="4">
        <f>COUNTIF(Respostas!$Y$2:$Y$28,D33*3)</f>
        <v>0</v>
      </c>
      <c r="I33" s="4">
        <f>COUNTIF(Respostas!$Y$2:$Y$28,D33*4)</f>
        <v>3</v>
      </c>
      <c r="J33" s="4">
        <f>COUNTIF(Respostas!$Y$2:$Y$28,D33*5)</f>
        <v>0</v>
      </c>
      <c r="K33" s="4">
        <f t="shared" si="8"/>
        <v>3</v>
      </c>
      <c r="L33" s="19">
        <f t="shared" si="9"/>
        <v>4</v>
      </c>
    </row>
    <row r="34" spans="2:13" x14ac:dyDescent="0.2">
      <c r="B34" s="4">
        <v>5</v>
      </c>
      <c r="C34" s="13" t="s">
        <v>28</v>
      </c>
      <c r="D34" s="15">
        <v>100001</v>
      </c>
      <c r="E34" s="4">
        <f t="shared" si="10"/>
        <v>1100011</v>
      </c>
      <c r="F34" s="4">
        <f>COUNTIF(Respostas!$Y$2:$Y$28,D34*1)</f>
        <v>0</v>
      </c>
      <c r="G34" s="4">
        <f>COUNTIF(Respostas!$Y$2:$Y$28,D34*2)</f>
        <v>0</v>
      </c>
      <c r="H34" s="4">
        <f>COUNTIF(Respostas!$Y$2:$Y$28,D34*3)</f>
        <v>2</v>
      </c>
      <c r="I34" s="4">
        <f>COUNTIF(Respostas!$Y$2:$Y$28,D34*4)</f>
        <v>2</v>
      </c>
      <c r="J34" s="4">
        <f>COUNTIF(Respostas!$Y$2:$Y$28,D34*5)</f>
        <v>2</v>
      </c>
      <c r="K34" s="4">
        <f t="shared" si="8"/>
        <v>6</v>
      </c>
      <c r="L34" s="19">
        <f t="shared" si="9"/>
        <v>4</v>
      </c>
    </row>
    <row r="35" spans="2:13" x14ac:dyDescent="0.2">
      <c r="B35" s="4">
        <v>6</v>
      </c>
      <c r="C35" s="5" t="s">
        <v>37</v>
      </c>
      <c r="D35" s="14">
        <v>1000001</v>
      </c>
      <c r="E35" s="4">
        <f t="shared" si="10"/>
        <v>11000011</v>
      </c>
      <c r="F35" s="4">
        <f>COUNTIF(Respostas!$Y$2:$Y$28,D35*1)</f>
        <v>2</v>
      </c>
      <c r="G35" s="4">
        <f>COUNTIF(Respostas!$Y$2:$Y$28,D35*2)</f>
        <v>0</v>
      </c>
      <c r="H35" s="4">
        <f>COUNTIF(Respostas!$Y$2:$Y$28,D35*3)</f>
        <v>0</v>
      </c>
      <c r="I35" s="4">
        <f>COUNTIF(Respostas!$Y$2:$Y$28,D35*4)</f>
        <v>3</v>
      </c>
      <c r="J35" s="4">
        <f>COUNTIF(Respostas!$Y$2:$Y$28,D35*5)</f>
        <v>0</v>
      </c>
      <c r="K35" s="4">
        <f t="shared" si="8"/>
        <v>5</v>
      </c>
      <c r="L35" s="19">
        <f t="shared" si="9"/>
        <v>2.8</v>
      </c>
    </row>
    <row r="36" spans="2:13" x14ac:dyDescent="0.2">
      <c r="B36" s="4">
        <v>7</v>
      </c>
      <c r="C36" s="5" t="s">
        <v>38</v>
      </c>
      <c r="D36" s="14">
        <v>100000001</v>
      </c>
      <c r="E36" s="4">
        <f t="shared" si="10"/>
        <v>1100000011</v>
      </c>
      <c r="F36" s="4">
        <f>COUNTIF(Respostas!$Y$2:$Y$28,D36*1)</f>
        <v>0</v>
      </c>
      <c r="G36" s="4">
        <f>COUNTIF(Respostas!$Y$2:$Y$28,D36*2)</f>
        <v>0</v>
      </c>
      <c r="H36" s="4">
        <f>COUNTIF(Respostas!$Y$2:$Y$28,D36*3)</f>
        <v>1</v>
      </c>
      <c r="I36" s="4">
        <f>COUNTIF(Respostas!$Y$2:$Y$28,D36*4)</f>
        <v>2</v>
      </c>
      <c r="J36" s="4">
        <f>COUNTIF(Respostas!$Y$2:$Y$28,D36*5)</f>
        <v>0</v>
      </c>
      <c r="K36" s="4">
        <f t="shared" si="8"/>
        <v>3</v>
      </c>
      <c r="L36" s="19">
        <f t="shared" si="9"/>
        <v>3.6666666666666665</v>
      </c>
    </row>
    <row r="37" spans="2:13" x14ac:dyDescent="0.2">
      <c r="F37" s="10">
        <f>SUM(F30:F36)</f>
        <v>2</v>
      </c>
      <c r="G37" s="10">
        <f t="shared" ref="G37:K37" si="11">SUM(G30:G36)</f>
        <v>2</v>
      </c>
      <c r="H37" s="10">
        <f t="shared" si="11"/>
        <v>6</v>
      </c>
      <c r="I37" s="10">
        <f t="shared" si="11"/>
        <v>13</v>
      </c>
      <c r="J37" s="10">
        <f t="shared" si="11"/>
        <v>4</v>
      </c>
      <c r="K37" s="10">
        <f t="shared" si="11"/>
        <v>27</v>
      </c>
      <c r="L37" s="26">
        <f>AVERAGE(L30:L36)</f>
        <v>3.5428571428571436</v>
      </c>
      <c r="M37" s="18">
        <f>SUM(F37:J37)</f>
        <v>27</v>
      </c>
    </row>
    <row r="39" spans="2:13" x14ac:dyDescent="0.2">
      <c r="B39" s="42" t="s">
        <v>45</v>
      </c>
      <c r="C39" s="43" t="s">
        <v>52</v>
      </c>
      <c r="D39" s="44"/>
      <c r="E39" s="44"/>
      <c r="F39" s="40" t="s">
        <v>33</v>
      </c>
      <c r="G39" s="40" t="s">
        <v>36</v>
      </c>
      <c r="H39" s="40" t="s">
        <v>32</v>
      </c>
      <c r="I39" s="40" t="s">
        <v>31</v>
      </c>
      <c r="J39" s="40" t="s">
        <v>48</v>
      </c>
      <c r="K39" s="40" t="s">
        <v>55</v>
      </c>
      <c r="L39" s="40" t="s">
        <v>56</v>
      </c>
    </row>
    <row r="40" spans="2:13" x14ac:dyDescent="0.2">
      <c r="B40" s="42"/>
      <c r="C40" s="43"/>
      <c r="D40" s="44"/>
      <c r="E40" s="44"/>
      <c r="F40" s="41"/>
      <c r="G40" s="41"/>
      <c r="H40" s="41"/>
      <c r="I40" s="41"/>
      <c r="J40" s="41"/>
      <c r="K40" s="41"/>
      <c r="L40" s="41"/>
    </row>
    <row r="41" spans="2:13" x14ac:dyDescent="0.2">
      <c r="B41" s="4">
        <v>1</v>
      </c>
      <c r="C41" s="8" t="s">
        <v>40</v>
      </c>
      <c r="D41" s="4">
        <v>1</v>
      </c>
      <c r="E41" s="4">
        <f>D41*11</f>
        <v>11</v>
      </c>
      <c r="F41" s="4">
        <f>COUNTIF(Respostas!$AA$2:$AA$28,D41*1)</f>
        <v>0</v>
      </c>
      <c r="G41" s="4">
        <f>COUNTIF(Respostas!$AA$2:$AA$28,D41*2)</f>
        <v>0</v>
      </c>
      <c r="H41" s="4">
        <f>COUNTIF(Respostas!$AA$2:$AA$28,D41*3)</f>
        <v>2</v>
      </c>
      <c r="I41" s="4">
        <f>COUNTIF(Respostas!$AA$2:$AA$28,D41*4)</f>
        <v>1</v>
      </c>
      <c r="J41" s="4">
        <f>COUNTIF(Respostas!$AA$2:$AA$28,D41*5)</f>
        <v>0</v>
      </c>
      <c r="K41" s="4">
        <f t="shared" ref="K41:K47" si="12">F41+G41+H41+I41+J41</f>
        <v>3</v>
      </c>
      <c r="L41" s="19">
        <f t="shared" ref="L41:L47" si="13">IFERROR(((F41*1)+(G41*2)+(H41*3)+(I41*4)+(J41*5))/K41,0)</f>
        <v>3.3333333333333335</v>
      </c>
    </row>
    <row r="42" spans="2:13" x14ac:dyDescent="0.2">
      <c r="B42" s="4">
        <v>2</v>
      </c>
      <c r="C42" s="5" t="s">
        <v>39</v>
      </c>
      <c r="D42" s="14">
        <v>101</v>
      </c>
      <c r="E42" s="4">
        <f t="shared" ref="E42:E47" si="14">D42*11</f>
        <v>1111</v>
      </c>
      <c r="F42" s="4">
        <f>COUNTIF(Respostas!$AA$2:$AA$28,D42*1)</f>
        <v>0</v>
      </c>
      <c r="G42" s="4">
        <f>COUNTIF(Respostas!$AA$2:$AA$28,D42*2)</f>
        <v>1</v>
      </c>
      <c r="H42" s="4">
        <f>COUNTIF(Respostas!$AA$2:$AA$28,D42*3)</f>
        <v>1</v>
      </c>
      <c r="I42" s="4">
        <f>COUNTIF(Respostas!$AA$2:$AA$28,D42*4)</f>
        <v>1</v>
      </c>
      <c r="J42" s="4">
        <f>COUNTIF(Respostas!$AA$2:$AA$28,D42*5)</f>
        <v>0</v>
      </c>
      <c r="K42" s="4">
        <f t="shared" si="12"/>
        <v>3</v>
      </c>
      <c r="L42" s="19">
        <f t="shared" si="13"/>
        <v>3</v>
      </c>
    </row>
    <row r="43" spans="2:13" x14ac:dyDescent="0.2">
      <c r="B43" s="4">
        <v>3</v>
      </c>
      <c r="C43" s="5" t="s">
        <v>34</v>
      </c>
      <c r="D43" s="14">
        <v>1001</v>
      </c>
      <c r="E43" s="4">
        <f t="shared" si="14"/>
        <v>11011</v>
      </c>
      <c r="F43" s="4">
        <f>COUNTIF(Respostas!$AA$2:$AA$28,D43*1)</f>
        <v>0</v>
      </c>
      <c r="G43" s="4">
        <f>COUNTIF(Respostas!$AA$2:$AA$28,D43*2)</f>
        <v>0</v>
      </c>
      <c r="H43" s="4">
        <f>COUNTIF(Respostas!$AA$2:$AA$28,D43*3)</f>
        <v>1</v>
      </c>
      <c r="I43" s="4">
        <f>COUNTIF(Respostas!$AA$2:$AA$28,D43*4)</f>
        <v>2</v>
      </c>
      <c r="J43" s="4">
        <f>COUNTIF(Respostas!$AA$2:$AA$28,D43*5)</f>
        <v>1</v>
      </c>
      <c r="K43" s="4">
        <f t="shared" si="12"/>
        <v>4</v>
      </c>
      <c r="L43" s="19">
        <f t="shared" si="13"/>
        <v>4</v>
      </c>
    </row>
    <row r="44" spans="2:13" x14ac:dyDescent="0.2">
      <c r="B44" s="4">
        <v>4</v>
      </c>
      <c r="C44" s="5" t="s">
        <v>42</v>
      </c>
      <c r="D44" s="14">
        <v>10001</v>
      </c>
      <c r="E44" s="4">
        <f t="shared" si="14"/>
        <v>110011</v>
      </c>
      <c r="F44" s="4">
        <f>COUNTIF(Respostas!$AA$2:$AA$28,D44*1)</f>
        <v>0</v>
      </c>
      <c r="G44" s="4">
        <f>COUNTIF(Respostas!$AA$2:$AA$28,D44*2)</f>
        <v>0</v>
      </c>
      <c r="H44" s="4">
        <f>COUNTIF(Respostas!$AA$2:$AA$28,D44*3)</f>
        <v>1</v>
      </c>
      <c r="I44" s="4">
        <f>COUNTIF(Respostas!$AA$2:$AA$28,D44*4)</f>
        <v>1</v>
      </c>
      <c r="J44" s="4">
        <f>COUNTIF(Respostas!$AA$2:$AA$28,D44*5)</f>
        <v>1</v>
      </c>
      <c r="K44" s="4">
        <f t="shared" si="12"/>
        <v>3</v>
      </c>
      <c r="L44" s="19">
        <f t="shared" si="13"/>
        <v>4</v>
      </c>
    </row>
    <row r="45" spans="2:13" x14ac:dyDescent="0.2">
      <c r="B45" s="4">
        <v>5</v>
      </c>
      <c r="C45" s="13" t="s">
        <v>28</v>
      </c>
      <c r="D45" s="15">
        <v>100001</v>
      </c>
      <c r="E45" s="4">
        <f t="shared" si="14"/>
        <v>1100011</v>
      </c>
      <c r="F45" s="4">
        <f>COUNTIF(Respostas!$AA$2:$AA$28,D45*1)</f>
        <v>0</v>
      </c>
      <c r="G45" s="4">
        <f>COUNTIF(Respostas!$AA$2:$AA$28,D45*2)</f>
        <v>0</v>
      </c>
      <c r="H45" s="4">
        <f>COUNTIF(Respostas!$AA$2:$AA$28,D45*3)</f>
        <v>2</v>
      </c>
      <c r="I45" s="4">
        <f>COUNTIF(Respostas!$AA$2:$AA$28,D45*4)</f>
        <v>3</v>
      </c>
      <c r="J45" s="4">
        <f>COUNTIF(Respostas!$AA$2:$AA$28,D45*5)</f>
        <v>1</v>
      </c>
      <c r="K45" s="4">
        <f t="shared" si="12"/>
        <v>6</v>
      </c>
      <c r="L45" s="19">
        <f t="shared" si="13"/>
        <v>3.8333333333333335</v>
      </c>
    </row>
    <row r="46" spans="2:13" x14ac:dyDescent="0.2">
      <c r="B46" s="4">
        <v>6</v>
      </c>
      <c r="C46" s="5" t="s">
        <v>37</v>
      </c>
      <c r="D46" s="14">
        <v>1000001</v>
      </c>
      <c r="E46" s="4">
        <f t="shared" si="14"/>
        <v>11000011</v>
      </c>
      <c r="F46" s="4">
        <f>COUNTIF(Respostas!$AA$2:$AA$28,D46*1)</f>
        <v>3</v>
      </c>
      <c r="G46" s="4">
        <f>COUNTIF(Respostas!$AA$2:$AA$28,D46*2)</f>
        <v>0</v>
      </c>
      <c r="H46" s="4">
        <f>COUNTIF(Respostas!$AA$2:$AA$28,D46*3)</f>
        <v>1</v>
      </c>
      <c r="I46" s="4">
        <f>COUNTIF(Respostas!$AA$2:$AA$28,D46*4)</f>
        <v>1</v>
      </c>
      <c r="J46" s="4">
        <f>COUNTIF(Respostas!$AA$2:$AA$28,D46*5)</f>
        <v>0</v>
      </c>
      <c r="K46" s="4">
        <f t="shared" si="12"/>
        <v>5</v>
      </c>
      <c r="L46" s="19">
        <f t="shared" si="13"/>
        <v>2</v>
      </c>
    </row>
    <row r="47" spans="2:13" x14ac:dyDescent="0.2">
      <c r="B47" s="4">
        <v>7</v>
      </c>
      <c r="C47" s="5" t="s">
        <v>38</v>
      </c>
      <c r="D47" s="14">
        <v>100000001</v>
      </c>
      <c r="E47" s="4">
        <f t="shared" si="14"/>
        <v>1100000011</v>
      </c>
      <c r="F47" s="4">
        <f>COUNTIF(Respostas!$AA$2:$AA$28,D47*1)</f>
        <v>0</v>
      </c>
      <c r="G47" s="4">
        <f>COUNTIF(Respostas!$AA$2:$AA$28,D47*2)</f>
        <v>0</v>
      </c>
      <c r="H47" s="4">
        <f>COUNTIF(Respostas!$AA$2:$AA$28,D47*3)</f>
        <v>1</v>
      </c>
      <c r="I47" s="4">
        <f>COUNTIF(Respostas!$AA$2:$AA$28,D47*4)</f>
        <v>2</v>
      </c>
      <c r="J47" s="4">
        <f>COUNTIF(Respostas!$AA$2:$AA$28,D47*5)</f>
        <v>0</v>
      </c>
      <c r="K47" s="4">
        <f t="shared" si="12"/>
        <v>3</v>
      </c>
      <c r="L47" s="19">
        <f t="shared" si="13"/>
        <v>3.6666666666666665</v>
      </c>
    </row>
    <row r="48" spans="2:13" x14ac:dyDescent="0.2">
      <c r="F48" s="10">
        <f>SUM(F41:F47)</f>
        <v>3</v>
      </c>
      <c r="G48" s="10">
        <f t="shared" ref="G48:K48" si="15">SUM(G41:G47)</f>
        <v>1</v>
      </c>
      <c r="H48" s="10">
        <f t="shared" si="15"/>
        <v>9</v>
      </c>
      <c r="I48" s="10">
        <f t="shared" si="15"/>
        <v>11</v>
      </c>
      <c r="J48" s="10">
        <f t="shared" si="15"/>
        <v>3</v>
      </c>
      <c r="K48" s="10">
        <f t="shared" si="15"/>
        <v>27</v>
      </c>
      <c r="L48" s="26">
        <f>AVERAGE(L41:L47)</f>
        <v>3.4047619047619051</v>
      </c>
      <c r="M48" s="18">
        <f>SUM(F48:J48)</f>
        <v>27</v>
      </c>
    </row>
    <row r="50" spans="2:13" x14ac:dyDescent="0.2">
      <c r="B50" s="42" t="s">
        <v>45</v>
      </c>
      <c r="C50" s="43" t="s">
        <v>53</v>
      </c>
      <c r="D50" s="44"/>
      <c r="E50" s="44"/>
      <c r="F50" s="40" t="s">
        <v>33</v>
      </c>
      <c r="G50" s="40" t="s">
        <v>36</v>
      </c>
      <c r="H50" s="40" t="s">
        <v>32</v>
      </c>
      <c r="I50" s="40" t="s">
        <v>31</v>
      </c>
      <c r="J50" s="40" t="s">
        <v>48</v>
      </c>
      <c r="K50" s="40" t="s">
        <v>55</v>
      </c>
      <c r="L50" s="40" t="s">
        <v>56</v>
      </c>
    </row>
    <row r="51" spans="2:13" x14ac:dyDescent="0.2">
      <c r="B51" s="42"/>
      <c r="C51" s="43"/>
      <c r="D51" s="44"/>
      <c r="E51" s="44"/>
      <c r="F51" s="41"/>
      <c r="G51" s="41"/>
      <c r="H51" s="41"/>
      <c r="I51" s="41"/>
      <c r="J51" s="41"/>
      <c r="K51" s="41"/>
      <c r="L51" s="41"/>
    </row>
    <row r="52" spans="2:13" x14ac:dyDescent="0.2">
      <c r="B52" s="4">
        <v>1</v>
      </c>
      <c r="C52" s="8" t="s">
        <v>40</v>
      </c>
      <c r="D52" s="4">
        <v>1</v>
      </c>
      <c r="E52" s="4">
        <f>D52*11</f>
        <v>11</v>
      </c>
      <c r="F52" s="4">
        <f>COUNTIF(Respostas!$AC$2:$AC$28,D52*1)</f>
        <v>0</v>
      </c>
      <c r="G52" s="4">
        <f>COUNTIF(Respostas!$AC$2:$AC$28,D52*2)</f>
        <v>0</v>
      </c>
      <c r="H52" s="4">
        <f>COUNTIF(Respostas!$AC$2:$AC$28,D52*3)</f>
        <v>1</v>
      </c>
      <c r="I52" s="4">
        <f>COUNTIF(Respostas!$AC$2:$AC$28,D52*4)</f>
        <v>2</v>
      </c>
      <c r="J52" s="4">
        <f>COUNTIF(Respostas!$AC$2:$AC$28,D52*5)</f>
        <v>0</v>
      </c>
      <c r="K52" s="4">
        <f t="shared" ref="K52:K58" si="16">F52+G52+H52+I52+J52</f>
        <v>3</v>
      </c>
      <c r="L52" s="19">
        <f t="shared" ref="L52:L58" si="17">IFERROR(((F52*1)+(G52*2)+(H52*3)+(I52*4)+(J52*5))/K52,0)</f>
        <v>3.6666666666666665</v>
      </c>
    </row>
    <row r="53" spans="2:13" x14ac:dyDescent="0.2">
      <c r="B53" s="4">
        <v>2</v>
      </c>
      <c r="C53" s="5" t="s">
        <v>39</v>
      </c>
      <c r="D53" s="14">
        <v>101</v>
      </c>
      <c r="E53" s="4">
        <f t="shared" ref="E53:E58" si="18">D53*11</f>
        <v>1111</v>
      </c>
      <c r="F53" s="4">
        <f>COUNTIF(Respostas!$AC$2:$AC$28,D53*1)</f>
        <v>0</v>
      </c>
      <c r="G53" s="4">
        <f>COUNTIF(Respostas!$AC$2:$AC$28,D53*2)</f>
        <v>1</v>
      </c>
      <c r="H53" s="4">
        <f>COUNTIF(Respostas!$AC$2:$AC$28,D53*3)</f>
        <v>0</v>
      </c>
      <c r="I53" s="4">
        <f>COUNTIF(Respostas!$AC$2:$AC$28,D53*4)</f>
        <v>2</v>
      </c>
      <c r="J53" s="4">
        <f>COUNTIF(Respostas!$AC$2:$AC$28,D53*5)</f>
        <v>0</v>
      </c>
      <c r="K53" s="4">
        <f t="shared" si="16"/>
        <v>3</v>
      </c>
      <c r="L53" s="19">
        <f t="shared" si="17"/>
        <v>3.3333333333333335</v>
      </c>
    </row>
    <row r="54" spans="2:13" x14ac:dyDescent="0.2">
      <c r="B54" s="4">
        <v>3</v>
      </c>
      <c r="C54" s="5" t="s">
        <v>34</v>
      </c>
      <c r="D54" s="14">
        <v>1001</v>
      </c>
      <c r="E54" s="4">
        <f t="shared" si="18"/>
        <v>11011</v>
      </c>
      <c r="F54" s="4">
        <f>COUNTIF(Respostas!$AC$2:$AC$28,D54*1)</f>
        <v>0</v>
      </c>
      <c r="G54" s="4">
        <f>COUNTIF(Respostas!$AC$2:$AC$28,D54*2)</f>
        <v>0</v>
      </c>
      <c r="H54" s="4">
        <f>COUNTIF(Respostas!$AC$2:$AC$28,D54*3)</f>
        <v>1</v>
      </c>
      <c r="I54" s="4">
        <f>COUNTIF(Respostas!$AC$2:$AC$28,D54*4)</f>
        <v>1</v>
      </c>
      <c r="J54" s="4">
        <f>COUNTIF(Respostas!$AC$2:$AC$28,D54*5)</f>
        <v>2</v>
      </c>
      <c r="K54" s="4">
        <f t="shared" si="16"/>
        <v>4</v>
      </c>
      <c r="L54" s="19">
        <f t="shared" si="17"/>
        <v>4.25</v>
      </c>
    </row>
    <row r="55" spans="2:13" x14ac:dyDescent="0.2">
      <c r="B55" s="4">
        <v>4</v>
      </c>
      <c r="C55" s="5" t="s">
        <v>42</v>
      </c>
      <c r="D55" s="14">
        <v>10001</v>
      </c>
      <c r="E55" s="4">
        <f t="shared" si="18"/>
        <v>110011</v>
      </c>
      <c r="F55" s="4">
        <f>COUNTIF(Respostas!$AC$2:$AC$28,D55*1)</f>
        <v>0</v>
      </c>
      <c r="G55" s="4">
        <f>COUNTIF(Respostas!$AC$2:$AC$28,D55*2)</f>
        <v>0</v>
      </c>
      <c r="H55" s="4">
        <f>COUNTIF(Respostas!$AC$2:$AC$28,D55*3)</f>
        <v>0</v>
      </c>
      <c r="I55" s="4">
        <f>COUNTIF(Respostas!$AC$2:$AC$28,D55*4)</f>
        <v>2</v>
      </c>
      <c r="J55" s="4">
        <f>COUNTIF(Respostas!$AC$2:$AC$28,D55*5)</f>
        <v>1</v>
      </c>
      <c r="K55" s="4">
        <f t="shared" si="16"/>
        <v>3</v>
      </c>
      <c r="L55" s="19">
        <f t="shared" si="17"/>
        <v>4.333333333333333</v>
      </c>
    </row>
    <row r="56" spans="2:13" x14ac:dyDescent="0.2">
      <c r="B56" s="4">
        <v>5</v>
      </c>
      <c r="C56" s="13" t="s">
        <v>28</v>
      </c>
      <c r="D56" s="15">
        <v>100001</v>
      </c>
      <c r="E56" s="4">
        <f t="shared" si="18"/>
        <v>1100011</v>
      </c>
      <c r="F56" s="4">
        <f>COUNTIF(Respostas!$AC$2:$AC$28,D56*1)</f>
        <v>0</v>
      </c>
      <c r="G56" s="4">
        <f>COUNTIF(Respostas!$AC$2:$AC$28,D56*2)</f>
        <v>0</v>
      </c>
      <c r="H56" s="4">
        <f>COUNTIF(Respostas!$AC$2:$AC$28,D56*3)</f>
        <v>1</v>
      </c>
      <c r="I56" s="4">
        <f>COUNTIF(Respostas!$AC$2:$AC$28,D56*4)</f>
        <v>3</v>
      </c>
      <c r="J56" s="4">
        <f>COUNTIF(Respostas!$AC$2:$AC$28,D56*5)</f>
        <v>2</v>
      </c>
      <c r="K56" s="4">
        <f t="shared" si="16"/>
        <v>6</v>
      </c>
      <c r="L56" s="19">
        <f t="shared" si="17"/>
        <v>4.166666666666667</v>
      </c>
    </row>
    <row r="57" spans="2:13" x14ac:dyDescent="0.2">
      <c r="B57" s="4">
        <v>6</v>
      </c>
      <c r="C57" s="5" t="s">
        <v>37</v>
      </c>
      <c r="D57" s="14">
        <v>1000001</v>
      </c>
      <c r="E57" s="4">
        <f t="shared" si="18"/>
        <v>11000011</v>
      </c>
      <c r="F57" s="4">
        <f>COUNTIF(Respostas!$AC$2:$AC$28,D57*1)</f>
        <v>2</v>
      </c>
      <c r="G57" s="4">
        <f>COUNTIF(Respostas!$AC$2:$AC$28,D57*2)</f>
        <v>0</v>
      </c>
      <c r="H57" s="4">
        <f>COUNTIF(Respostas!$AC$2:$AC$28,D57*3)</f>
        <v>0</v>
      </c>
      <c r="I57" s="4">
        <f>COUNTIF(Respostas!$AC$2:$AC$28,D57*4)</f>
        <v>3</v>
      </c>
      <c r="J57" s="4">
        <f>COUNTIF(Respostas!$AC$2:$AC$28,D57*5)</f>
        <v>0</v>
      </c>
      <c r="K57" s="4">
        <f t="shared" si="16"/>
        <v>5</v>
      </c>
      <c r="L57" s="19">
        <f t="shared" si="17"/>
        <v>2.8</v>
      </c>
    </row>
    <row r="58" spans="2:13" x14ac:dyDescent="0.2">
      <c r="B58" s="4">
        <v>7</v>
      </c>
      <c r="C58" s="5" t="s">
        <v>38</v>
      </c>
      <c r="D58" s="14">
        <v>100000001</v>
      </c>
      <c r="E58" s="4">
        <f t="shared" si="18"/>
        <v>1100000011</v>
      </c>
      <c r="F58" s="4">
        <f>COUNTIF(Respostas!$AC$2:$AC$28,D58*1)</f>
        <v>0</v>
      </c>
      <c r="G58" s="4">
        <f>COUNTIF(Respostas!$AC$2:$AC$28,D58*2)</f>
        <v>0</v>
      </c>
      <c r="H58" s="4">
        <f>COUNTIF(Respostas!$AC$2:$AC$28,D58*3)</f>
        <v>0</v>
      </c>
      <c r="I58" s="4">
        <f>COUNTIF(Respostas!$AC$2:$AC$28,D58*4)</f>
        <v>3</v>
      </c>
      <c r="J58" s="4">
        <f>COUNTIF(Respostas!$AC$2:$AC$28,D58*5)</f>
        <v>0</v>
      </c>
      <c r="K58" s="4">
        <f t="shared" si="16"/>
        <v>3</v>
      </c>
      <c r="L58" s="19">
        <f t="shared" si="17"/>
        <v>4</v>
      </c>
    </row>
    <row r="59" spans="2:13" x14ac:dyDescent="0.2">
      <c r="F59" s="10">
        <f>SUM(F52:F58)</f>
        <v>2</v>
      </c>
      <c r="G59" s="10">
        <f t="shared" ref="G59:K59" si="19">SUM(G52:G58)</f>
        <v>1</v>
      </c>
      <c r="H59" s="10">
        <f t="shared" si="19"/>
        <v>3</v>
      </c>
      <c r="I59" s="10">
        <f t="shared" si="19"/>
        <v>16</v>
      </c>
      <c r="J59" s="10">
        <f t="shared" si="19"/>
        <v>5</v>
      </c>
      <c r="K59" s="10">
        <f t="shared" si="19"/>
        <v>27</v>
      </c>
      <c r="L59" s="26">
        <f>AVERAGE(L52:L58)</f>
        <v>3.7928571428571431</v>
      </c>
      <c r="M59" s="18">
        <f>SUM(F59:J59)</f>
        <v>27</v>
      </c>
    </row>
    <row r="61" spans="2:13" x14ac:dyDescent="0.2">
      <c r="B61" s="42" t="s">
        <v>45</v>
      </c>
      <c r="C61" s="43" t="s">
        <v>54</v>
      </c>
      <c r="D61" s="44"/>
      <c r="E61" s="44"/>
      <c r="F61" s="40" t="s">
        <v>33</v>
      </c>
      <c r="G61" s="40" t="s">
        <v>36</v>
      </c>
      <c r="H61" s="40" t="s">
        <v>32</v>
      </c>
      <c r="I61" s="40" t="s">
        <v>31</v>
      </c>
      <c r="J61" s="40" t="s">
        <v>48</v>
      </c>
      <c r="K61" s="40" t="s">
        <v>55</v>
      </c>
      <c r="L61" s="40" t="s">
        <v>56</v>
      </c>
    </row>
    <row r="62" spans="2:13" x14ac:dyDescent="0.2">
      <c r="B62" s="42"/>
      <c r="C62" s="43"/>
      <c r="D62" s="44"/>
      <c r="E62" s="44"/>
      <c r="F62" s="41"/>
      <c r="G62" s="41"/>
      <c r="H62" s="41"/>
      <c r="I62" s="41"/>
      <c r="J62" s="41"/>
      <c r="K62" s="41"/>
      <c r="L62" s="41"/>
    </row>
    <row r="63" spans="2:13" x14ac:dyDescent="0.2">
      <c r="B63" s="4">
        <v>1</v>
      </c>
      <c r="C63" s="8" t="s">
        <v>40</v>
      </c>
      <c r="D63" s="4">
        <v>1</v>
      </c>
      <c r="E63" s="4">
        <f>D63*11</f>
        <v>11</v>
      </c>
      <c r="F63" s="4">
        <f>COUNTIF(Respostas!$AE$2:$AE$28,D63*1)</f>
        <v>0</v>
      </c>
      <c r="G63" s="4">
        <f>COUNTIF(Respostas!$AE$2:$AE$28,D63*2)</f>
        <v>1</v>
      </c>
      <c r="H63" s="4">
        <f>COUNTIF(Respostas!$AE$2:$AE$28,D63*3)</f>
        <v>0</v>
      </c>
      <c r="I63" s="4">
        <f>COUNTIF(Respostas!$AE$2:$AE$28,D63*4)</f>
        <v>2</v>
      </c>
      <c r="J63" s="4">
        <f>COUNTIF(Respostas!$AE$2:$AE$28,D63*5)</f>
        <v>0</v>
      </c>
      <c r="K63" s="4">
        <f t="shared" ref="K63:K69" si="20">F63+G63+H63+I63+J63</f>
        <v>3</v>
      </c>
      <c r="L63" s="19">
        <f t="shared" ref="L63:L69" si="21">IFERROR(((F63*1)+(G63*2)+(H63*3)+(I63*4)+(J63*5))/K63,0)</f>
        <v>3.3333333333333335</v>
      </c>
    </row>
    <row r="64" spans="2:13" x14ac:dyDescent="0.2">
      <c r="B64" s="4">
        <v>2</v>
      </c>
      <c r="C64" s="5" t="s">
        <v>39</v>
      </c>
      <c r="D64" s="14">
        <v>101</v>
      </c>
      <c r="E64" s="4">
        <f t="shared" ref="E64:E69" si="22">D64*11</f>
        <v>1111</v>
      </c>
      <c r="F64" s="4">
        <f>COUNTIF(Respostas!$AE$2:$AE$28,D64*1)</f>
        <v>0</v>
      </c>
      <c r="G64" s="4">
        <f>COUNTIF(Respostas!$AE$2:$AE$28,D64*2)</f>
        <v>0</v>
      </c>
      <c r="H64" s="4">
        <f>COUNTIF(Respostas!$AE$2:$AE$28,D64*3)</f>
        <v>1</v>
      </c>
      <c r="I64" s="4">
        <f>COUNTIF(Respostas!$AE$2:$AE$28,D64*4)</f>
        <v>2</v>
      </c>
      <c r="J64" s="4">
        <f>COUNTIF(Respostas!$AE$2:$AE$28,D64*5)</f>
        <v>0</v>
      </c>
      <c r="K64" s="4">
        <f t="shared" si="20"/>
        <v>3</v>
      </c>
      <c r="L64" s="19">
        <f t="shared" si="21"/>
        <v>3.6666666666666665</v>
      </c>
    </row>
    <row r="65" spans="2:13" x14ac:dyDescent="0.2">
      <c r="B65" s="4">
        <v>3</v>
      </c>
      <c r="C65" s="5" t="s">
        <v>34</v>
      </c>
      <c r="D65" s="14">
        <v>1001</v>
      </c>
      <c r="E65" s="4">
        <f t="shared" si="22"/>
        <v>11011</v>
      </c>
      <c r="F65" s="4">
        <f>COUNTIF(Respostas!$AE$2:$AE$28,D65*1)</f>
        <v>0</v>
      </c>
      <c r="G65" s="4">
        <f>COUNTIF(Respostas!$AE$2:$AE$28,D65*2)</f>
        <v>0</v>
      </c>
      <c r="H65" s="4">
        <f>COUNTIF(Respostas!$AE$2:$AE$28,D65*3)</f>
        <v>0</v>
      </c>
      <c r="I65" s="4">
        <f>COUNTIF(Respostas!$AE$2:$AE$28,D65*4)</f>
        <v>3</v>
      </c>
      <c r="J65" s="4">
        <f>COUNTIF(Respostas!$AE$2:$AE$28,D65*5)</f>
        <v>1</v>
      </c>
      <c r="K65" s="4">
        <f t="shared" si="20"/>
        <v>4</v>
      </c>
      <c r="L65" s="19">
        <f t="shared" si="21"/>
        <v>4.25</v>
      </c>
    </row>
    <row r="66" spans="2:13" x14ac:dyDescent="0.2">
      <c r="B66" s="4">
        <v>4</v>
      </c>
      <c r="C66" s="5" t="s">
        <v>42</v>
      </c>
      <c r="D66" s="14">
        <v>10001</v>
      </c>
      <c r="E66" s="4">
        <f t="shared" si="22"/>
        <v>110011</v>
      </c>
      <c r="F66" s="4">
        <f>COUNTIF(Respostas!$AE$2:$AE$28,D66*1)</f>
        <v>0</v>
      </c>
      <c r="G66" s="4">
        <f>COUNTIF(Respostas!$AE$2:$AE$28,D66*2)</f>
        <v>0</v>
      </c>
      <c r="H66" s="4">
        <f>COUNTIF(Respostas!$AE$2:$AE$28,D66*3)</f>
        <v>0</v>
      </c>
      <c r="I66" s="4">
        <f>COUNTIF(Respostas!$AE$2:$AE$28,D66*4)</f>
        <v>2</v>
      </c>
      <c r="J66" s="4">
        <f>COUNTIF(Respostas!$AE$2:$AE$28,D66*5)</f>
        <v>1</v>
      </c>
      <c r="K66" s="4">
        <f t="shared" si="20"/>
        <v>3</v>
      </c>
      <c r="L66" s="19">
        <f t="shared" si="21"/>
        <v>4.333333333333333</v>
      </c>
    </row>
    <row r="67" spans="2:13" x14ac:dyDescent="0.2">
      <c r="B67" s="4">
        <v>5</v>
      </c>
      <c r="C67" s="13" t="s">
        <v>28</v>
      </c>
      <c r="D67" s="15">
        <v>100001</v>
      </c>
      <c r="E67" s="4">
        <f t="shared" si="22"/>
        <v>1100011</v>
      </c>
      <c r="F67" s="4">
        <f>COUNTIF(Respostas!$AE$2:$AE$28,D67*1)</f>
        <v>0</v>
      </c>
      <c r="G67" s="4">
        <f>COUNTIF(Respostas!$AE$2:$AE$28,D67*2)</f>
        <v>0</v>
      </c>
      <c r="H67" s="4">
        <f>COUNTIF(Respostas!$AE$2:$AE$28,D67*3)</f>
        <v>1</v>
      </c>
      <c r="I67" s="4">
        <f>COUNTIF(Respostas!$AE$2:$AE$28,D67*4)</f>
        <v>3</v>
      </c>
      <c r="J67" s="4">
        <f>COUNTIF(Respostas!$AE$2:$AE$28,D67*5)</f>
        <v>2</v>
      </c>
      <c r="K67" s="4">
        <f t="shared" si="20"/>
        <v>6</v>
      </c>
      <c r="L67" s="19">
        <f t="shared" si="21"/>
        <v>4.166666666666667</v>
      </c>
    </row>
    <row r="68" spans="2:13" x14ac:dyDescent="0.2">
      <c r="B68" s="4">
        <v>6</v>
      </c>
      <c r="C68" s="5" t="s">
        <v>37</v>
      </c>
      <c r="D68" s="14">
        <v>1000001</v>
      </c>
      <c r="E68" s="4">
        <f t="shared" si="22"/>
        <v>11000011</v>
      </c>
      <c r="F68" s="4">
        <f>COUNTIF(Respostas!$AE$2:$AE$28,D68*1)</f>
        <v>1</v>
      </c>
      <c r="G68" s="4">
        <f>COUNTIF(Respostas!$AE$2:$AE$28,D68*2)</f>
        <v>0</v>
      </c>
      <c r="H68" s="4">
        <f>COUNTIF(Respostas!$AE$2:$AE$28,D68*3)</f>
        <v>1</v>
      </c>
      <c r="I68" s="4">
        <f>COUNTIF(Respostas!$AE$2:$AE$28,D68*4)</f>
        <v>3</v>
      </c>
      <c r="J68" s="4">
        <f>COUNTIF(Respostas!$AE$2:$AE$28,D68*5)</f>
        <v>0</v>
      </c>
      <c r="K68" s="4">
        <f t="shared" si="20"/>
        <v>5</v>
      </c>
      <c r="L68" s="19">
        <f t="shared" si="21"/>
        <v>3.2</v>
      </c>
    </row>
    <row r="69" spans="2:13" x14ac:dyDescent="0.2">
      <c r="B69" s="4">
        <v>7</v>
      </c>
      <c r="C69" s="5" t="s">
        <v>38</v>
      </c>
      <c r="D69" s="14">
        <v>100000001</v>
      </c>
      <c r="E69" s="4">
        <f t="shared" si="22"/>
        <v>1100000011</v>
      </c>
      <c r="F69" s="4">
        <f>COUNTIF(Respostas!$AE$2:$AE$28,D69*1)</f>
        <v>0</v>
      </c>
      <c r="G69" s="4">
        <f>COUNTIF(Respostas!$AE$2:$AE$28,D69*2)</f>
        <v>1</v>
      </c>
      <c r="H69" s="4">
        <f>COUNTIF(Respostas!$AE$2:$AE$28,D69*3)</f>
        <v>1</v>
      </c>
      <c r="I69" s="4">
        <f>COUNTIF(Respostas!$AE$2:$AE$28,D69*4)</f>
        <v>1</v>
      </c>
      <c r="J69" s="4">
        <f>COUNTIF(Respostas!$AE$2:$AE$28,D69*5)</f>
        <v>0</v>
      </c>
      <c r="K69" s="4">
        <f t="shared" si="20"/>
        <v>3</v>
      </c>
      <c r="L69" s="19">
        <f t="shared" si="21"/>
        <v>3</v>
      </c>
    </row>
    <row r="70" spans="2:13" x14ac:dyDescent="0.2">
      <c r="F70" s="10">
        <f>SUM(F63:F69)</f>
        <v>1</v>
      </c>
      <c r="G70" s="10">
        <f t="shared" ref="G70:K70" si="23">SUM(G63:G69)</f>
        <v>2</v>
      </c>
      <c r="H70" s="10">
        <f t="shared" si="23"/>
        <v>4</v>
      </c>
      <c r="I70" s="10">
        <f t="shared" si="23"/>
        <v>16</v>
      </c>
      <c r="J70" s="10">
        <f t="shared" si="23"/>
        <v>4</v>
      </c>
      <c r="K70" s="10">
        <f t="shared" si="23"/>
        <v>27</v>
      </c>
      <c r="L70" s="26">
        <f>AVERAGE(L63:L69)</f>
        <v>3.7071428571428569</v>
      </c>
      <c r="M70" s="18">
        <f>SUM(F70:J70)</f>
        <v>27</v>
      </c>
    </row>
  </sheetData>
  <mergeCells count="66">
    <mergeCell ref="K6:K7"/>
    <mergeCell ref="L6:L7"/>
    <mergeCell ref="K17:K18"/>
    <mergeCell ref="L17:L18"/>
    <mergeCell ref="K50:K51"/>
    <mergeCell ref="L50:L51"/>
    <mergeCell ref="K61:K62"/>
    <mergeCell ref="L61:L62"/>
    <mergeCell ref="B50:B51"/>
    <mergeCell ref="C50:C51"/>
    <mergeCell ref="D50:D51"/>
    <mergeCell ref="E50:E51"/>
    <mergeCell ref="B61:B62"/>
    <mergeCell ref="C61:C62"/>
    <mergeCell ref="D61:D62"/>
    <mergeCell ref="E61:E62"/>
    <mergeCell ref="G17:G18"/>
    <mergeCell ref="H17:H18"/>
    <mergeCell ref="I17:I18"/>
    <mergeCell ref="J17:J18"/>
    <mergeCell ref="B39:B40"/>
    <mergeCell ref="C39:C40"/>
    <mergeCell ref="D39:D40"/>
    <mergeCell ref="E39:E40"/>
    <mergeCell ref="B28:B29"/>
    <mergeCell ref="C28:C29"/>
    <mergeCell ref="D28:D29"/>
    <mergeCell ref="E28:E29"/>
    <mergeCell ref="F17:F18"/>
    <mergeCell ref="B17:B18"/>
    <mergeCell ref="C17:C18"/>
    <mergeCell ref="D17:D18"/>
    <mergeCell ref="E17:E1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28:K29"/>
    <mergeCell ref="L28:L29"/>
    <mergeCell ref="F39:F40"/>
    <mergeCell ref="G39:G40"/>
    <mergeCell ref="H39:H40"/>
    <mergeCell ref="I39:I40"/>
    <mergeCell ref="J39:J40"/>
    <mergeCell ref="K39:K40"/>
    <mergeCell ref="L39:L40"/>
    <mergeCell ref="F28:F29"/>
    <mergeCell ref="G28:G29"/>
    <mergeCell ref="H28:H29"/>
    <mergeCell ref="I28:I29"/>
    <mergeCell ref="J28:J29"/>
    <mergeCell ref="F50:F51"/>
    <mergeCell ref="G50:G51"/>
    <mergeCell ref="H50:H51"/>
    <mergeCell ref="I50:I51"/>
    <mergeCell ref="J50:J51"/>
    <mergeCell ref="F61:F62"/>
    <mergeCell ref="G61:G62"/>
    <mergeCell ref="H61:H62"/>
    <mergeCell ref="I61:I62"/>
    <mergeCell ref="J61:J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AC15B-34D1-4BC8-A1EF-6E2C9FF06AC1}">
  <dimension ref="B2:M81"/>
  <sheetViews>
    <sheetView topLeftCell="A61" workbookViewId="0">
      <selection activeCell="K61" sqref="K1:K1048576"/>
    </sheetView>
  </sheetViews>
  <sheetFormatPr defaultRowHeight="12.75" x14ac:dyDescent="0.2"/>
  <cols>
    <col min="1" max="1" width="2.7109375" style="2" customWidth="1"/>
    <col min="2" max="2" width="3.85546875" style="2" customWidth="1"/>
    <col min="3" max="3" width="63.85546875" style="2" customWidth="1"/>
    <col min="4" max="4" width="8.7109375" style="2" hidden="1" customWidth="1"/>
    <col min="5" max="5" width="6.140625" style="2" hidden="1" customWidth="1"/>
    <col min="6" max="10" width="10.7109375" style="2" customWidth="1"/>
    <col min="11" max="11" width="10.7109375" style="2" hidden="1" customWidth="1"/>
    <col min="12" max="12" width="10.7109375" style="2" customWidth="1"/>
    <col min="13" max="13" width="5.7109375" style="2" customWidth="1"/>
    <col min="14" max="16384" width="9.140625" style="2"/>
  </cols>
  <sheetData>
    <row r="2" spans="2:13" x14ac:dyDescent="0.2">
      <c r="B2" s="20" t="s">
        <v>135</v>
      </c>
    </row>
    <row r="3" spans="2:13" x14ac:dyDescent="0.2">
      <c r="B3" s="22"/>
    </row>
    <row r="4" spans="2:13" x14ac:dyDescent="0.2">
      <c r="B4" s="21" t="s">
        <v>78</v>
      </c>
    </row>
    <row r="6" spans="2:13" x14ac:dyDescent="0.2">
      <c r="B6" s="42" t="s">
        <v>45</v>
      </c>
      <c r="C6" s="43" t="s">
        <v>57</v>
      </c>
      <c r="D6" s="44"/>
      <c r="E6" s="44"/>
      <c r="F6" s="40" t="s">
        <v>33</v>
      </c>
      <c r="G6" s="40" t="s">
        <v>36</v>
      </c>
      <c r="H6" s="40" t="s">
        <v>32</v>
      </c>
      <c r="I6" s="40" t="s">
        <v>31</v>
      </c>
      <c r="J6" s="40" t="s">
        <v>48</v>
      </c>
      <c r="K6" s="40" t="s">
        <v>55</v>
      </c>
      <c r="L6" s="40" t="s">
        <v>56</v>
      </c>
    </row>
    <row r="7" spans="2:13" ht="15.75" customHeight="1" x14ac:dyDescent="0.2">
      <c r="B7" s="42"/>
      <c r="C7" s="43"/>
      <c r="D7" s="44"/>
      <c r="E7" s="44"/>
      <c r="F7" s="41"/>
      <c r="G7" s="41"/>
      <c r="H7" s="41"/>
      <c r="I7" s="41"/>
      <c r="J7" s="41"/>
      <c r="K7" s="41"/>
      <c r="L7" s="41"/>
    </row>
    <row r="8" spans="2:13" x14ac:dyDescent="0.2">
      <c r="B8" s="4">
        <v>1</v>
      </c>
      <c r="C8" s="8" t="s">
        <v>40</v>
      </c>
      <c r="D8" s="4">
        <v>1</v>
      </c>
      <c r="E8" s="4">
        <f>D8*11</f>
        <v>11</v>
      </c>
      <c r="F8" s="4">
        <f>COUNTIF(Respostas!$AG$2:$AG$28,D8*1)</f>
        <v>0</v>
      </c>
      <c r="G8" s="4">
        <f>COUNTIF(Respostas!$AG$2:$AG$28,D8*2)</f>
        <v>0</v>
      </c>
      <c r="H8" s="4">
        <f>COUNTIF(Respostas!$AG$2:$AG$28,D8*3)</f>
        <v>1</v>
      </c>
      <c r="I8" s="4">
        <f>COUNTIF(Respostas!$AG$2:$AG$28,D8*4)</f>
        <v>0</v>
      </c>
      <c r="J8" s="4">
        <f>COUNTIF(Respostas!$AG$2:$AG$28,D8*5)</f>
        <v>2</v>
      </c>
      <c r="K8" s="4">
        <f t="shared" ref="K8:K14" si="0">F8+G8+H8+I8+J8</f>
        <v>3</v>
      </c>
      <c r="L8" s="19">
        <f t="shared" ref="L8:L14" si="1">IFERROR(((F8*1)+(G8*2)+(H8*3)+(I8*4)+(J8*5))/K8,0)</f>
        <v>4.333333333333333</v>
      </c>
    </row>
    <row r="9" spans="2:13" x14ac:dyDescent="0.2">
      <c r="B9" s="4">
        <v>2</v>
      </c>
      <c r="C9" s="5" t="s">
        <v>39</v>
      </c>
      <c r="D9" s="14">
        <v>101</v>
      </c>
      <c r="E9" s="4">
        <f t="shared" ref="E9:E14" si="2">D9*11</f>
        <v>1111</v>
      </c>
      <c r="F9" s="4">
        <f>COUNTIF(Respostas!$AG$2:$AG$28,D9*1)</f>
        <v>0</v>
      </c>
      <c r="G9" s="4">
        <f>COUNTIF(Respostas!$AG$2:$AG$28,D9*2)</f>
        <v>1</v>
      </c>
      <c r="H9" s="4">
        <f>COUNTIF(Respostas!$AG$2:$AG$28,D9*3)</f>
        <v>1</v>
      </c>
      <c r="I9" s="4">
        <f>COUNTIF(Respostas!$AG$2:$AG$28,D9*4)</f>
        <v>1</v>
      </c>
      <c r="J9" s="4">
        <f>COUNTIF(Respostas!$AG$2:$AG$28,D9*5)</f>
        <v>0</v>
      </c>
      <c r="K9" s="4">
        <f t="shared" si="0"/>
        <v>3</v>
      </c>
      <c r="L9" s="19">
        <f t="shared" si="1"/>
        <v>3</v>
      </c>
    </row>
    <row r="10" spans="2:13" x14ac:dyDescent="0.2">
      <c r="B10" s="4">
        <v>3</v>
      </c>
      <c r="C10" s="5" t="s">
        <v>34</v>
      </c>
      <c r="D10" s="14">
        <v>1001</v>
      </c>
      <c r="E10" s="4">
        <f t="shared" si="2"/>
        <v>11011</v>
      </c>
      <c r="F10" s="4">
        <f>COUNTIF(Respostas!$AG$2:$AG$28,D10*1)</f>
        <v>0</v>
      </c>
      <c r="G10" s="4">
        <f>COUNTIF(Respostas!$AG$2:$AG$28,D10*2)</f>
        <v>0</v>
      </c>
      <c r="H10" s="4">
        <f>COUNTIF(Respostas!$AG$2:$AG$28,D10*3)</f>
        <v>1</v>
      </c>
      <c r="I10" s="4">
        <f>COUNTIF(Respostas!$AG$2:$AG$28,D10*4)</f>
        <v>1</v>
      </c>
      <c r="J10" s="4">
        <f>COUNTIF(Respostas!$AG$2:$AG$28,D10*5)</f>
        <v>2</v>
      </c>
      <c r="K10" s="4">
        <f t="shared" si="0"/>
        <v>4</v>
      </c>
      <c r="L10" s="19">
        <f t="shared" si="1"/>
        <v>4.25</v>
      </c>
    </row>
    <row r="11" spans="2:13" x14ac:dyDescent="0.2">
      <c r="B11" s="4">
        <v>4</v>
      </c>
      <c r="C11" s="5" t="s">
        <v>42</v>
      </c>
      <c r="D11" s="14">
        <v>10001</v>
      </c>
      <c r="E11" s="4">
        <f t="shared" si="2"/>
        <v>110011</v>
      </c>
      <c r="F11" s="4">
        <f>COUNTIF(Respostas!$AG$2:$AG$28,D11*1)</f>
        <v>0</v>
      </c>
      <c r="G11" s="4">
        <f>COUNTIF(Respostas!$AG$2:$AG$28,D11*2)</f>
        <v>0</v>
      </c>
      <c r="H11" s="4">
        <f>COUNTIF(Respostas!$AG$2:$AG$28,D11*3)</f>
        <v>0</v>
      </c>
      <c r="I11" s="4">
        <f>COUNTIF(Respostas!$AG$2:$AG$28,D11*4)</f>
        <v>3</v>
      </c>
      <c r="J11" s="4">
        <f>COUNTIF(Respostas!$AG$2:$AG$28,D11*5)</f>
        <v>0</v>
      </c>
      <c r="K11" s="4">
        <f t="shared" si="0"/>
        <v>3</v>
      </c>
      <c r="L11" s="19">
        <f t="shared" si="1"/>
        <v>4</v>
      </c>
    </row>
    <row r="12" spans="2:13" x14ac:dyDescent="0.2">
      <c r="B12" s="4">
        <v>5</v>
      </c>
      <c r="C12" s="13" t="s">
        <v>28</v>
      </c>
      <c r="D12" s="15">
        <v>100001</v>
      </c>
      <c r="E12" s="4">
        <f t="shared" si="2"/>
        <v>1100011</v>
      </c>
      <c r="F12" s="4">
        <f>COUNTIF(Respostas!$AG$2:$AG$28,D12*1)</f>
        <v>0</v>
      </c>
      <c r="G12" s="4">
        <f>COUNTIF(Respostas!$AG$2:$AG$28,D12*2)</f>
        <v>0</v>
      </c>
      <c r="H12" s="4">
        <f>COUNTIF(Respostas!$AG$2:$AG$28,D12*3)</f>
        <v>0</v>
      </c>
      <c r="I12" s="4">
        <f>COUNTIF(Respostas!$AG$2:$AG$28,D12*4)</f>
        <v>2</v>
      </c>
      <c r="J12" s="4">
        <f>COUNTIF(Respostas!$AG$2:$AG$28,D12*5)</f>
        <v>4</v>
      </c>
      <c r="K12" s="4">
        <f t="shared" si="0"/>
        <v>6</v>
      </c>
      <c r="L12" s="19">
        <f t="shared" si="1"/>
        <v>4.666666666666667</v>
      </c>
    </row>
    <row r="13" spans="2:13" x14ac:dyDescent="0.2">
      <c r="B13" s="4">
        <v>6</v>
      </c>
      <c r="C13" s="5" t="s">
        <v>37</v>
      </c>
      <c r="D13" s="14">
        <v>1000001</v>
      </c>
      <c r="E13" s="4">
        <f t="shared" si="2"/>
        <v>11000011</v>
      </c>
      <c r="F13" s="4">
        <f>COUNTIF(Respostas!$AG$2:$AG$28,D13*1)</f>
        <v>0</v>
      </c>
      <c r="G13" s="4">
        <f>COUNTIF(Respostas!$AG$2:$AG$28,D13*2)</f>
        <v>0</v>
      </c>
      <c r="H13" s="4">
        <f>COUNTIF(Respostas!$AG$2:$AG$28,D13*3)</f>
        <v>1</v>
      </c>
      <c r="I13" s="4">
        <f>COUNTIF(Respostas!$AG$2:$AG$28,D13*4)</f>
        <v>3</v>
      </c>
      <c r="J13" s="4">
        <f>COUNTIF(Respostas!$AG$2:$AG$28,D13*5)</f>
        <v>1</v>
      </c>
      <c r="K13" s="4">
        <f t="shared" si="0"/>
        <v>5</v>
      </c>
      <c r="L13" s="19">
        <f t="shared" si="1"/>
        <v>4</v>
      </c>
    </row>
    <row r="14" spans="2:13" x14ac:dyDescent="0.2">
      <c r="B14" s="4">
        <v>7</v>
      </c>
      <c r="C14" s="5" t="s">
        <v>38</v>
      </c>
      <c r="D14" s="14">
        <v>100000001</v>
      </c>
      <c r="E14" s="4">
        <f t="shared" si="2"/>
        <v>1100000011</v>
      </c>
      <c r="F14" s="4">
        <f>COUNTIF(Respostas!$AG$2:$AG$28,D14*1)</f>
        <v>0</v>
      </c>
      <c r="G14" s="4">
        <f>COUNTIF(Respostas!$AG$2:$AG$28,D14*2)</f>
        <v>0</v>
      </c>
      <c r="H14" s="4">
        <f>COUNTIF(Respostas!$AG$2:$AG$28,D14*3)</f>
        <v>0</v>
      </c>
      <c r="I14" s="4">
        <f>COUNTIF(Respostas!$AG$2:$AG$28,D14*4)</f>
        <v>2</v>
      </c>
      <c r="J14" s="4">
        <f>COUNTIF(Respostas!$AG$2:$AG$28,D14*5)</f>
        <v>1</v>
      </c>
      <c r="K14" s="4">
        <f t="shared" si="0"/>
        <v>3</v>
      </c>
      <c r="L14" s="19">
        <f t="shared" si="1"/>
        <v>4.333333333333333</v>
      </c>
    </row>
    <row r="15" spans="2:13" x14ac:dyDescent="0.2">
      <c r="F15" s="10">
        <f>SUM(F8:F14)</f>
        <v>0</v>
      </c>
      <c r="G15" s="10">
        <f t="shared" ref="G15:K15" si="3">SUM(G8:G14)</f>
        <v>1</v>
      </c>
      <c r="H15" s="10">
        <f t="shared" si="3"/>
        <v>4</v>
      </c>
      <c r="I15" s="10">
        <f t="shared" si="3"/>
        <v>12</v>
      </c>
      <c r="J15" s="10">
        <f t="shared" si="3"/>
        <v>10</v>
      </c>
      <c r="K15" s="10">
        <f t="shared" si="3"/>
        <v>27</v>
      </c>
      <c r="L15" s="26">
        <f>AVERAGE(L8:L14)</f>
        <v>4.083333333333333</v>
      </c>
      <c r="M15" s="18">
        <f>SUM(F15:J15)</f>
        <v>27</v>
      </c>
    </row>
    <row r="17" spans="2:13" x14ac:dyDescent="0.2">
      <c r="B17" s="42" t="s">
        <v>45</v>
      </c>
      <c r="C17" s="43" t="s">
        <v>58</v>
      </c>
      <c r="D17" s="44"/>
      <c r="E17" s="44"/>
      <c r="F17" s="40" t="s">
        <v>33</v>
      </c>
      <c r="G17" s="40" t="s">
        <v>36</v>
      </c>
      <c r="H17" s="40" t="s">
        <v>32</v>
      </c>
      <c r="I17" s="40" t="s">
        <v>31</v>
      </c>
      <c r="J17" s="40" t="s">
        <v>48</v>
      </c>
      <c r="K17" s="40" t="s">
        <v>55</v>
      </c>
      <c r="L17" s="40" t="s">
        <v>56</v>
      </c>
    </row>
    <row r="18" spans="2:13" x14ac:dyDescent="0.2">
      <c r="B18" s="42"/>
      <c r="C18" s="43"/>
      <c r="D18" s="44"/>
      <c r="E18" s="44"/>
      <c r="F18" s="41"/>
      <c r="G18" s="41"/>
      <c r="H18" s="41"/>
      <c r="I18" s="41"/>
      <c r="J18" s="41"/>
      <c r="K18" s="41"/>
      <c r="L18" s="41"/>
    </row>
    <row r="19" spans="2:13" x14ac:dyDescent="0.2">
      <c r="B19" s="4">
        <v>1</v>
      </c>
      <c r="C19" s="8" t="s">
        <v>40</v>
      </c>
      <c r="D19" s="4">
        <v>1</v>
      </c>
      <c r="E19" s="4">
        <f>D19*11</f>
        <v>11</v>
      </c>
      <c r="F19" s="4">
        <f>COUNTIF(Respostas!$AI$2:$AI$28,D19*1)</f>
        <v>0</v>
      </c>
      <c r="G19" s="4">
        <f>COUNTIF(Respostas!$AI$2:$AI$28,D19*2)</f>
        <v>0</v>
      </c>
      <c r="H19" s="4">
        <f>COUNTIF(Respostas!$AI$2:$AI$28,D19*3)</f>
        <v>1</v>
      </c>
      <c r="I19" s="4">
        <f>COUNTIF(Respostas!$AI$2:$AI$28,D19*4)</f>
        <v>0</v>
      </c>
      <c r="J19" s="4">
        <f>COUNTIF(Respostas!$AI$2:$AI$28,D19*5)</f>
        <v>2</v>
      </c>
      <c r="K19" s="4">
        <f t="shared" ref="K19:K25" si="4">F19+G19+H19+I19+J19</f>
        <v>3</v>
      </c>
      <c r="L19" s="19">
        <f t="shared" ref="L19:L25" si="5">IFERROR(((F19*1)+(G19*2)+(H19*3)+(I19*4)+(J19*5))/K19,0)</f>
        <v>4.333333333333333</v>
      </c>
    </row>
    <row r="20" spans="2:13" x14ac:dyDescent="0.2">
      <c r="B20" s="4">
        <v>2</v>
      </c>
      <c r="C20" s="5" t="s">
        <v>39</v>
      </c>
      <c r="D20" s="14">
        <v>101</v>
      </c>
      <c r="E20" s="4">
        <f t="shared" ref="E20:E25" si="6">D20*11</f>
        <v>1111</v>
      </c>
      <c r="F20" s="4">
        <f>COUNTIF(Respostas!$AI$2:$AI$28,D20*1)</f>
        <v>0</v>
      </c>
      <c r="G20" s="4">
        <f>COUNTIF(Respostas!$AI$2:$AI$28,D20*2)</f>
        <v>1</v>
      </c>
      <c r="H20" s="4">
        <f>COUNTIF(Respostas!$AI$2:$AI$28,D20*3)</f>
        <v>1</v>
      </c>
      <c r="I20" s="4">
        <f>COUNTIF(Respostas!$AI$2:$AI$28,D20*4)</f>
        <v>1</v>
      </c>
      <c r="J20" s="4">
        <f>COUNTIF(Respostas!$AI$2:$AI$28,D20*5)</f>
        <v>0</v>
      </c>
      <c r="K20" s="4">
        <f t="shared" si="4"/>
        <v>3</v>
      </c>
      <c r="L20" s="19">
        <f t="shared" si="5"/>
        <v>3</v>
      </c>
    </row>
    <row r="21" spans="2:13" x14ac:dyDescent="0.2">
      <c r="B21" s="4">
        <v>3</v>
      </c>
      <c r="C21" s="5" t="s">
        <v>34</v>
      </c>
      <c r="D21" s="14">
        <v>1001</v>
      </c>
      <c r="E21" s="4">
        <f t="shared" si="6"/>
        <v>11011</v>
      </c>
      <c r="F21" s="4">
        <f>COUNTIF(Respostas!$AI$2:$AI$28,D21*1)</f>
        <v>0</v>
      </c>
      <c r="G21" s="4">
        <f>COUNTIF(Respostas!$AI$2:$AI$28,D21*2)</f>
        <v>0</v>
      </c>
      <c r="H21" s="4">
        <f>COUNTIF(Respostas!$AI$2:$AI$28,D21*3)</f>
        <v>2</v>
      </c>
      <c r="I21" s="4">
        <f>COUNTIF(Respostas!$AI$2:$AI$28,D21*4)</f>
        <v>0</v>
      </c>
      <c r="J21" s="4">
        <f>COUNTIF(Respostas!$AI$2:$AI$28,D21*5)</f>
        <v>2</v>
      </c>
      <c r="K21" s="4">
        <f t="shared" si="4"/>
        <v>4</v>
      </c>
      <c r="L21" s="19">
        <f t="shared" si="5"/>
        <v>4</v>
      </c>
    </row>
    <row r="22" spans="2:13" x14ac:dyDescent="0.2">
      <c r="B22" s="4">
        <v>4</v>
      </c>
      <c r="C22" s="5" t="s">
        <v>42</v>
      </c>
      <c r="D22" s="14">
        <v>10001</v>
      </c>
      <c r="E22" s="4">
        <f t="shared" si="6"/>
        <v>110011</v>
      </c>
      <c r="F22" s="4">
        <f>COUNTIF(Respostas!$AI$2:$AI$28,D22*1)</f>
        <v>0</v>
      </c>
      <c r="G22" s="4">
        <f>COUNTIF(Respostas!$AI$2:$AI$28,D22*2)</f>
        <v>0</v>
      </c>
      <c r="H22" s="4">
        <f>COUNTIF(Respostas!$AI$2:$AI$28,D22*3)</f>
        <v>0</v>
      </c>
      <c r="I22" s="4">
        <f>COUNTIF(Respostas!$AI$2:$AI$28,D22*4)</f>
        <v>3</v>
      </c>
      <c r="J22" s="4">
        <f>COUNTIF(Respostas!$AI$2:$AI$28,D22*5)</f>
        <v>0</v>
      </c>
      <c r="K22" s="4">
        <f t="shared" si="4"/>
        <v>3</v>
      </c>
      <c r="L22" s="19">
        <f t="shared" si="5"/>
        <v>4</v>
      </c>
    </row>
    <row r="23" spans="2:13" x14ac:dyDescent="0.2">
      <c r="B23" s="4">
        <v>5</v>
      </c>
      <c r="C23" s="13" t="s">
        <v>28</v>
      </c>
      <c r="D23" s="15">
        <v>100001</v>
      </c>
      <c r="E23" s="4">
        <f t="shared" si="6"/>
        <v>1100011</v>
      </c>
      <c r="F23" s="4">
        <f>COUNTIF(Respostas!$AI$2:$AI$28,D23*1)</f>
        <v>0</v>
      </c>
      <c r="G23" s="4">
        <f>COUNTIF(Respostas!$AI$2:$AI$28,D23*2)</f>
        <v>0</v>
      </c>
      <c r="H23" s="4">
        <f>COUNTIF(Respostas!$AI$2:$AI$28,D23*3)</f>
        <v>2</v>
      </c>
      <c r="I23" s="4">
        <f>COUNTIF(Respostas!$AI$2:$AI$28,D23*4)</f>
        <v>3</v>
      </c>
      <c r="J23" s="4">
        <f>COUNTIF(Respostas!$AI$2:$AI$28,D23*5)</f>
        <v>1</v>
      </c>
      <c r="K23" s="4">
        <f t="shared" si="4"/>
        <v>6</v>
      </c>
      <c r="L23" s="19">
        <f t="shared" si="5"/>
        <v>3.8333333333333335</v>
      </c>
    </row>
    <row r="24" spans="2:13" x14ac:dyDescent="0.2">
      <c r="B24" s="4">
        <v>6</v>
      </c>
      <c r="C24" s="5" t="s">
        <v>37</v>
      </c>
      <c r="D24" s="14">
        <v>1000001</v>
      </c>
      <c r="E24" s="4">
        <f t="shared" si="6"/>
        <v>11000011</v>
      </c>
      <c r="F24" s="4">
        <f>COUNTIF(Respostas!$AI$2:$AI$28,D24*1)</f>
        <v>0</v>
      </c>
      <c r="G24" s="4">
        <f>COUNTIF(Respostas!$AI$2:$AI$28,D24*2)</f>
        <v>0</v>
      </c>
      <c r="H24" s="4">
        <f>COUNTIF(Respostas!$AI$2:$AI$28,D24*3)</f>
        <v>2</v>
      </c>
      <c r="I24" s="4">
        <f>COUNTIF(Respostas!$AI$2:$AI$28,D24*4)</f>
        <v>2</v>
      </c>
      <c r="J24" s="4">
        <f>COUNTIF(Respostas!$AI$2:$AI$28,D24*5)</f>
        <v>1</v>
      </c>
      <c r="K24" s="4">
        <f t="shared" si="4"/>
        <v>5</v>
      </c>
      <c r="L24" s="19">
        <f t="shared" si="5"/>
        <v>3.8</v>
      </c>
    </row>
    <row r="25" spans="2:13" x14ac:dyDescent="0.2">
      <c r="B25" s="4">
        <v>7</v>
      </c>
      <c r="C25" s="5" t="s">
        <v>38</v>
      </c>
      <c r="D25" s="14">
        <v>100000001</v>
      </c>
      <c r="E25" s="4">
        <f t="shared" si="6"/>
        <v>1100000011</v>
      </c>
      <c r="F25" s="4">
        <f>COUNTIF(Respostas!$AI$2:$AI$28,D25*1)</f>
        <v>0</v>
      </c>
      <c r="G25" s="4">
        <f>COUNTIF(Respostas!$AI$2:$AI$28,D25*2)</f>
        <v>0</v>
      </c>
      <c r="H25" s="4">
        <f>COUNTIF(Respostas!$AI$2:$AI$28,D25*3)</f>
        <v>2</v>
      </c>
      <c r="I25" s="4">
        <f>COUNTIF(Respostas!$AI$2:$AI$28,D25*4)</f>
        <v>1</v>
      </c>
      <c r="J25" s="4">
        <f>COUNTIF(Respostas!$AI$2:$AI$28,D25*5)</f>
        <v>0</v>
      </c>
      <c r="K25" s="4">
        <f t="shared" si="4"/>
        <v>3</v>
      </c>
      <c r="L25" s="19">
        <f t="shared" si="5"/>
        <v>3.3333333333333335</v>
      </c>
    </row>
    <row r="26" spans="2:13" x14ac:dyDescent="0.2">
      <c r="F26" s="10">
        <f>SUM(F19:F25)</f>
        <v>0</v>
      </c>
      <c r="G26" s="10">
        <f t="shared" ref="G26:K26" si="7">SUM(G19:G25)</f>
        <v>1</v>
      </c>
      <c r="H26" s="10">
        <f t="shared" si="7"/>
        <v>10</v>
      </c>
      <c r="I26" s="10">
        <f t="shared" si="7"/>
        <v>10</v>
      </c>
      <c r="J26" s="10">
        <f t="shared" si="7"/>
        <v>6</v>
      </c>
      <c r="K26" s="10">
        <f t="shared" si="7"/>
        <v>27</v>
      </c>
      <c r="L26" s="26">
        <f>AVERAGE(L19:L25)</f>
        <v>3.7571428571428567</v>
      </c>
      <c r="M26" s="18">
        <f>SUM(F26:J26)</f>
        <v>27</v>
      </c>
    </row>
    <row r="28" spans="2:13" x14ac:dyDescent="0.2">
      <c r="B28" s="42" t="s">
        <v>45</v>
      </c>
      <c r="C28" s="43" t="s">
        <v>59</v>
      </c>
      <c r="D28" s="44"/>
      <c r="E28" s="44"/>
      <c r="F28" s="40" t="s">
        <v>33</v>
      </c>
      <c r="G28" s="40" t="s">
        <v>36</v>
      </c>
      <c r="H28" s="40" t="s">
        <v>32</v>
      </c>
      <c r="I28" s="40" t="s">
        <v>31</v>
      </c>
      <c r="J28" s="40" t="s">
        <v>48</v>
      </c>
      <c r="K28" s="40" t="s">
        <v>55</v>
      </c>
      <c r="L28" s="40" t="s">
        <v>56</v>
      </c>
    </row>
    <row r="29" spans="2:13" ht="15" customHeight="1" x14ac:dyDescent="0.2">
      <c r="B29" s="42"/>
      <c r="C29" s="43"/>
      <c r="D29" s="44"/>
      <c r="E29" s="44"/>
      <c r="F29" s="41"/>
      <c r="G29" s="41"/>
      <c r="H29" s="41"/>
      <c r="I29" s="41"/>
      <c r="J29" s="41"/>
      <c r="K29" s="41"/>
      <c r="L29" s="41"/>
    </row>
    <row r="30" spans="2:13" x14ac:dyDescent="0.2">
      <c r="B30" s="4">
        <v>1</v>
      </c>
      <c r="C30" s="8" t="s">
        <v>40</v>
      </c>
      <c r="D30" s="4">
        <v>1</v>
      </c>
      <c r="E30" s="4">
        <f>D30*11</f>
        <v>11</v>
      </c>
      <c r="F30" s="4">
        <f>COUNTIF(Respostas!$AK$2:$AK$28,D30*1)</f>
        <v>0</v>
      </c>
      <c r="G30" s="4">
        <f>COUNTIF(Respostas!$AK$2:$AK$28,D30*2)</f>
        <v>1</v>
      </c>
      <c r="H30" s="4">
        <f>COUNTIF(Respostas!$AK$2:$AK$28,D30*3)</f>
        <v>0</v>
      </c>
      <c r="I30" s="4">
        <f>COUNTIF(Respostas!$AK$2:$AK$28,D30*4)</f>
        <v>0</v>
      </c>
      <c r="J30" s="4">
        <f>COUNTIF(Respostas!$AK$2:$AK$28,D30*5)</f>
        <v>2</v>
      </c>
      <c r="K30" s="4">
        <f t="shared" ref="K30:K36" si="8">F30+G30+H30+I30+J30</f>
        <v>3</v>
      </c>
      <c r="L30" s="19">
        <f t="shared" ref="L30:L36" si="9">IFERROR(((F30*1)+(G30*2)+(H30*3)+(I30*4)+(J30*5))/K30,0)</f>
        <v>4</v>
      </c>
    </row>
    <row r="31" spans="2:13" x14ac:dyDescent="0.2">
      <c r="B31" s="4">
        <v>2</v>
      </c>
      <c r="C31" s="5" t="s">
        <v>39</v>
      </c>
      <c r="D31" s="14">
        <v>101</v>
      </c>
      <c r="E31" s="4">
        <f t="shared" ref="E31:E36" si="10">D31*11</f>
        <v>1111</v>
      </c>
      <c r="F31" s="4">
        <f>COUNTIF(Respostas!$AK$2:$AK$28,D31*1)</f>
        <v>0</v>
      </c>
      <c r="G31" s="4">
        <f>COUNTIF(Respostas!$AK$2:$AK$28,D31*2)</f>
        <v>1</v>
      </c>
      <c r="H31" s="4">
        <f>COUNTIF(Respostas!$AK$2:$AK$28,D31*3)</f>
        <v>1</v>
      </c>
      <c r="I31" s="4">
        <f>COUNTIF(Respostas!$AK$2:$AK$28,D31*4)</f>
        <v>1</v>
      </c>
      <c r="J31" s="4">
        <f>COUNTIF(Respostas!$AK$2:$AK$28,D31*5)</f>
        <v>0</v>
      </c>
      <c r="K31" s="4">
        <f t="shared" si="8"/>
        <v>3</v>
      </c>
      <c r="L31" s="19">
        <f t="shared" si="9"/>
        <v>3</v>
      </c>
    </row>
    <row r="32" spans="2:13" x14ac:dyDescent="0.2">
      <c r="B32" s="4">
        <v>3</v>
      </c>
      <c r="C32" s="5" t="s">
        <v>34</v>
      </c>
      <c r="D32" s="14">
        <v>1001</v>
      </c>
      <c r="E32" s="4">
        <f t="shared" si="10"/>
        <v>11011</v>
      </c>
      <c r="F32" s="4">
        <f>COUNTIF(Respostas!$AK$2:$AK$28,D32*1)</f>
        <v>0</v>
      </c>
      <c r="G32" s="4">
        <f>COUNTIF(Respostas!$AK$2:$AK$28,D32*2)</f>
        <v>0</v>
      </c>
      <c r="H32" s="4">
        <f>COUNTIF(Respostas!$AK$2:$AK$28,D32*3)</f>
        <v>2</v>
      </c>
      <c r="I32" s="4">
        <f>COUNTIF(Respostas!$AK$2:$AK$28,D32*4)</f>
        <v>0</v>
      </c>
      <c r="J32" s="4">
        <f>COUNTIF(Respostas!$AK$2:$AK$28,D32*5)</f>
        <v>2</v>
      </c>
      <c r="K32" s="4">
        <f t="shared" si="8"/>
        <v>4</v>
      </c>
      <c r="L32" s="19">
        <f t="shared" si="9"/>
        <v>4</v>
      </c>
    </row>
    <row r="33" spans="2:13" x14ac:dyDescent="0.2">
      <c r="B33" s="4">
        <v>4</v>
      </c>
      <c r="C33" s="5" t="s">
        <v>42</v>
      </c>
      <c r="D33" s="14">
        <v>10001</v>
      </c>
      <c r="E33" s="4">
        <f t="shared" si="10"/>
        <v>110011</v>
      </c>
      <c r="F33" s="4">
        <f>COUNTIF(Respostas!$AK$2:$AK$28,D33*1)</f>
        <v>0</v>
      </c>
      <c r="G33" s="4">
        <f>COUNTIF(Respostas!$AK$2:$AK$28,D33*2)</f>
        <v>0</v>
      </c>
      <c r="H33" s="4">
        <f>COUNTIF(Respostas!$AK$2:$AK$28,D33*3)</f>
        <v>0</v>
      </c>
      <c r="I33" s="4">
        <f>COUNTIF(Respostas!$AK$2:$AK$28,D33*4)</f>
        <v>3</v>
      </c>
      <c r="J33" s="4">
        <f>COUNTIF(Respostas!$AK$2:$AK$28,D33*5)</f>
        <v>0</v>
      </c>
      <c r="K33" s="4">
        <f t="shared" si="8"/>
        <v>3</v>
      </c>
      <c r="L33" s="19">
        <f t="shared" si="9"/>
        <v>4</v>
      </c>
    </row>
    <row r="34" spans="2:13" x14ac:dyDescent="0.2">
      <c r="B34" s="4">
        <v>5</v>
      </c>
      <c r="C34" s="13" t="s">
        <v>28</v>
      </c>
      <c r="D34" s="15">
        <v>100001</v>
      </c>
      <c r="E34" s="4">
        <f t="shared" si="10"/>
        <v>1100011</v>
      </c>
      <c r="F34" s="4">
        <f>COUNTIF(Respostas!$AK$2:$AK$28,D34*1)</f>
        <v>0</v>
      </c>
      <c r="G34" s="4">
        <f>COUNTIF(Respostas!$AK$2:$AK$28,D34*2)</f>
        <v>0</v>
      </c>
      <c r="H34" s="4">
        <f>COUNTIF(Respostas!$AK$2:$AK$28,D34*3)</f>
        <v>1</v>
      </c>
      <c r="I34" s="4">
        <f>COUNTIF(Respostas!$AK$2:$AK$28,D34*4)</f>
        <v>4</v>
      </c>
      <c r="J34" s="4">
        <f>COUNTIF(Respostas!$AK$2:$AK$28,D34*5)</f>
        <v>1</v>
      </c>
      <c r="K34" s="4">
        <f t="shared" si="8"/>
        <v>6</v>
      </c>
      <c r="L34" s="19">
        <f t="shared" si="9"/>
        <v>4</v>
      </c>
    </row>
    <row r="35" spans="2:13" x14ac:dyDescent="0.2">
      <c r="B35" s="4">
        <v>6</v>
      </c>
      <c r="C35" s="5" t="s">
        <v>37</v>
      </c>
      <c r="D35" s="14">
        <v>1000001</v>
      </c>
      <c r="E35" s="4">
        <f t="shared" si="10"/>
        <v>11000011</v>
      </c>
      <c r="F35" s="4">
        <f>COUNTIF(Respostas!$AK$2:$AK$28,D35*1)</f>
        <v>0</v>
      </c>
      <c r="G35" s="4">
        <f>COUNTIF(Respostas!$AK$2:$AK$28,D35*2)</f>
        <v>0</v>
      </c>
      <c r="H35" s="4">
        <f>COUNTIF(Respostas!$AK$2:$AK$28,D35*3)</f>
        <v>0</v>
      </c>
      <c r="I35" s="4">
        <f>COUNTIF(Respostas!$AK$2:$AK$28,D35*4)</f>
        <v>4</v>
      </c>
      <c r="J35" s="4">
        <f>COUNTIF(Respostas!$AK$2:$AK$28,D35*5)</f>
        <v>1</v>
      </c>
      <c r="K35" s="4">
        <f t="shared" si="8"/>
        <v>5</v>
      </c>
      <c r="L35" s="19">
        <f t="shared" si="9"/>
        <v>4.2</v>
      </c>
    </row>
    <row r="36" spans="2:13" x14ac:dyDescent="0.2">
      <c r="B36" s="4">
        <v>7</v>
      </c>
      <c r="C36" s="5" t="s">
        <v>38</v>
      </c>
      <c r="D36" s="14">
        <v>100000001</v>
      </c>
      <c r="E36" s="4">
        <f t="shared" si="10"/>
        <v>1100000011</v>
      </c>
      <c r="F36" s="4">
        <f>COUNTIF(Respostas!$AK$2:$AK$28,D36*1)</f>
        <v>0</v>
      </c>
      <c r="G36" s="4">
        <f>COUNTIF(Respostas!$AK$2:$AK$28,D36*2)</f>
        <v>0</v>
      </c>
      <c r="H36" s="4">
        <f>COUNTIF(Respostas!$AK$2:$AK$28,D36*3)</f>
        <v>1</v>
      </c>
      <c r="I36" s="4">
        <f>COUNTIF(Respostas!$AK$2:$AK$28,D36*4)</f>
        <v>1</v>
      </c>
      <c r="J36" s="4">
        <f>COUNTIF(Respostas!$AK$2:$AK$28,D36*5)</f>
        <v>1</v>
      </c>
      <c r="K36" s="4">
        <f t="shared" si="8"/>
        <v>3</v>
      </c>
      <c r="L36" s="19">
        <f t="shared" si="9"/>
        <v>4</v>
      </c>
    </row>
    <row r="37" spans="2:13" x14ac:dyDescent="0.2">
      <c r="F37" s="10">
        <f>SUM(F30:F36)</f>
        <v>0</v>
      </c>
      <c r="G37" s="10">
        <f t="shared" ref="G37:K37" si="11">SUM(G30:G36)</f>
        <v>2</v>
      </c>
      <c r="H37" s="10">
        <f t="shared" si="11"/>
        <v>5</v>
      </c>
      <c r="I37" s="10">
        <f t="shared" si="11"/>
        <v>13</v>
      </c>
      <c r="J37" s="10">
        <f t="shared" si="11"/>
        <v>7</v>
      </c>
      <c r="K37" s="10">
        <f t="shared" si="11"/>
        <v>27</v>
      </c>
      <c r="L37" s="26">
        <f>AVERAGE(L30:L36)</f>
        <v>3.8857142857142857</v>
      </c>
      <c r="M37" s="18">
        <f>SUM(F37:J37)</f>
        <v>27</v>
      </c>
    </row>
    <row r="39" spans="2:13" x14ac:dyDescent="0.2">
      <c r="B39" s="42" t="s">
        <v>45</v>
      </c>
      <c r="C39" s="43" t="s">
        <v>60</v>
      </c>
      <c r="D39" s="44"/>
      <c r="E39" s="44"/>
      <c r="F39" s="40" t="s">
        <v>33</v>
      </c>
      <c r="G39" s="40" t="s">
        <v>36</v>
      </c>
      <c r="H39" s="40" t="s">
        <v>32</v>
      </c>
      <c r="I39" s="40" t="s">
        <v>31</v>
      </c>
      <c r="J39" s="40" t="s">
        <v>48</v>
      </c>
      <c r="K39" s="40" t="s">
        <v>55</v>
      </c>
      <c r="L39" s="40" t="s">
        <v>56</v>
      </c>
    </row>
    <row r="40" spans="2:13" x14ac:dyDescent="0.2">
      <c r="B40" s="42"/>
      <c r="C40" s="43"/>
      <c r="D40" s="44"/>
      <c r="E40" s="44"/>
      <c r="F40" s="41"/>
      <c r="G40" s="41"/>
      <c r="H40" s="41"/>
      <c r="I40" s="41"/>
      <c r="J40" s="41"/>
      <c r="K40" s="41"/>
      <c r="L40" s="41"/>
    </row>
    <row r="41" spans="2:13" x14ac:dyDescent="0.2">
      <c r="B41" s="4">
        <v>1</v>
      </c>
      <c r="C41" s="8" t="s">
        <v>40</v>
      </c>
      <c r="D41" s="4">
        <v>1</v>
      </c>
      <c r="E41" s="4">
        <f>D41*11</f>
        <v>11</v>
      </c>
      <c r="F41" s="4">
        <f>COUNTIF(Respostas!$AM$2:$AM$28,D41*1)</f>
        <v>0</v>
      </c>
      <c r="G41" s="4">
        <f>COUNTIF(Respostas!$AM$2:$AM$28,D41*2)</f>
        <v>1</v>
      </c>
      <c r="H41" s="4">
        <f>COUNTIF(Respostas!$AM$2:$AM$28,D41*3)</f>
        <v>0</v>
      </c>
      <c r="I41" s="4">
        <f>COUNTIF(Respostas!$AM$2:$AM$28,D41*4)</f>
        <v>1</v>
      </c>
      <c r="J41" s="4">
        <f>COUNTIF(Respostas!$AM$2:$AM$28,D41*5)</f>
        <v>1</v>
      </c>
      <c r="K41" s="4">
        <f t="shared" ref="K41:K47" si="12">F41+G41+H41+I41+J41</f>
        <v>3</v>
      </c>
      <c r="L41" s="19">
        <f t="shared" ref="L41:L47" si="13">IFERROR(((F41*1)+(G41*2)+(H41*3)+(I41*4)+(J41*5))/K41,0)</f>
        <v>3.6666666666666665</v>
      </c>
    </row>
    <row r="42" spans="2:13" x14ac:dyDescent="0.2">
      <c r="B42" s="4">
        <v>2</v>
      </c>
      <c r="C42" s="5" t="s">
        <v>39</v>
      </c>
      <c r="D42" s="14">
        <v>101</v>
      </c>
      <c r="E42" s="4">
        <f t="shared" ref="E42:E47" si="14">D42*11</f>
        <v>1111</v>
      </c>
      <c r="F42" s="4">
        <f>COUNTIF(Respostas!$AM$2:$AM$28,D42*1)</f>
        <v>0</v>
      </c>
      <c r="G42" s="4">
        <f>COUNTIF(Respostas!$AM$2:$AM$28,D42*2)</f>
        <v>1</v>
      </c>
      <c r="H42" s="4">
        <f>COUNTIF(Respostas!$AM$2:$AM$28,D42*3)</f>
        <v>1</v>
      </c>
      <c r="I42" s="4">
        <f>COUNTIF(Respostas!$AM$2:$AM$28,D42*4)</f>
        <v>1</v>
      </c>
      <c r="J42" s="4">
        <f>COUNTIF(Respostas!$AM$2:$AM$28,D42*5)</f>
        <v>0</v>
      </c>
      <c r="K42" s="4">
        <f t="shared" si="12"/>
        <v>3</v>
      </c>
      <c r="L42" s="19">
        <f t="shared" si="13"/>
        <v>3</v>
      </c>
    </row>
    <row r="43" spans="2:13" x14ac:dyDescent="0.2">
      <c r="B43" s="4">
        <v>3</v>
      </c>
      <c r="C43" s="5" t="s">
        <v>34</v>
      </c>
      <c r="D43" s="14">
        <v>1001</v>
      </c>
      <c r="E43" s="4">
        <f t="shared" si="14"/>
        <v>11011</v>
      </c>
      <c r="F43" s="4">
        <f>COUNTIF(Respostas!$AM$2:$AM$28,D43*1)</f>
        <v>0</v>
      </c>
      <c r="G43" s="4">
        <f>COUNTIF(Respostas!$AM$2:$AM$28,D43*2)</f>
        <v>0</v>
      </c>
      <c r="H43" s="4">
        <f>COUNTIF(Respostas!$AM$2:$AM$28,D43*3)</f>
        <v>1</v>
      </c>
      <c r="I43" s="4">
        <f>COUNTIF(Respostas!$AM$2:$AM$28,D43*4)</f>
        <v>2</v>
      </c>
      <c r="J43" s="4">
        <f>COUNTIF(Respostas!$AM$2:$AM$28,D43*5)</f>
        <v>1</v>
      </c>
      <c r="K43" s="4">
        <f t="shared" si="12"/>
        <v>4</v>
      </c>
      <c r="L43" s="19">
        <f t="shared" si="13"/>
        <v>4</v>
      </c>
    </row>
    <row r="44" spans="2:13" x14ac:dyDescent="0.2">
      <c r="B44" s="4">
        <v>4</v>
      </c>
      <c r="C44" s="5" t="s">
        <v>42</v>
      </c>
      <c r="D44" s="14">
        <v>10001</v>
      </c>
      <c r="E44" s="4">
        <f t="shared" si="14"/>
        <v>110011</v>
      </c>
      <c r="F44" s="4">
        <f>COUNTIF(Respostas!$AM$2:$AM$28,D44*1)</f>
        <v>0</v>
      </c>
      <c r="G44" s="4">
        <f>COUNTIF(Respostas!$AM$2:$AM$28,D44*2)</f>
        <v>0</v>
      </c>
      <c r="H44" s="4">
        <f>COUNTIF(Respostas!$AM$2:$AM$28,D44*3)</f>
        <v>0</v>
      </c>
      <c r="I44" s="4">
        <f>COUNTIF(Respostas!$AM$2:$AM$28,D44*4)</f>
        <v>3</v>
      </c>
      <c r="J44" s="4">
        <f>COUNTIF(Respostas!$AM$2:$AM$28,D44*5)</f>
        <v>0</v>
      </c>
      <c r="K44" s="4">
        <f t="shared" si="12"/>
        <v>3</v>
      </c>
      <c r="L44" s="19">
        <f t="shared" si="13"/>
        <v>4</v>
      </c>
    </row>
    <row r="45" spans="2:13" x14ac:dyDescent="0.2">
      <c r="B45" s="4">
        <v>5</v>
      </c>
      <c r="C45" s="13" t="s">
        <v>28</v>
      </c>
      <c r="D45" s="15">
        <v>100001</v>
      </c>
      <c r="E45" s="4">
        <f t="shared" si="14"/>
        <v>1100011</v>
      </c>
      <c r="F45" s="4">
        <f>COUNTIF(Respostas!$AM$2:$AM$28,D45*1)</f>
        <v>0</v>
      </c>
      <c r="G45" s="4">
        <f>COUNTIF(Respostas!$AM$2:$AM$28,D45*2)</f>
        <v>0</v>
      </c>
      <c r="H45" s="4">
        <f>COUNTIF(Respostas!$AM$2:$AM$28,D45*3)</f>
        <v>0</v>
      </c>
      <c r="I45" s="4">
        <f>COUNTIF(Respostas!$AM$2:$AM$28,D45*4)</f>
        <v>5</v>
      </c>
      <c r="J45" s="4">
        <f>COUNTIF(Respostas!$AM$2:$AM$28,D45*5)</f>
        <v>1</v>
      </c>
      <c r="K45" s="4">
        <f t="shared" si="12"/>
        <v>6</v>
      </c>
      <c r="L45" s="19">
        <f t="shared" si="13"/>
        <v>4.166666666666667</v>
      </c>
    </row>
    <row r="46" spans="2:13" x14ac:dyDescent="0.2">
      <c r="B46" s="4">
        <v>6</v>
      </c>
      <c r="C46" s="5" t="s">
        <v>37</v>
      </c>
      <c r="D46" s="14">
        <v>1000001</v>
      </c>
      <c r="E46" s="4">
        <f t="shared" si="14"/>
        <v>11000011</v>
      </c>
      <c r="F46" s="4">
        <f>COUNTIF(Respostas!$AM$2:$AM$28,D46*1)</f>
        <v>1</v>
      </c>
      <c r="G46" s="4">
        <f>COUNTIF(Respostas!$AM$2:$AM$28,D46*2)</f>
        <v>1</v>
      </c>
      <c r="H46" s="4">
        <f>COUNTIF(Respostas!$AM$2:$AM$28,D46*3)</f>
        <v>1</v>
      </c>
      <c r="I46" s="4">
        <f>COUNTIF(Respostas!$AM$2:$AM$28,D46*4)</f>
        <v>1</v>
      </c>
      <c r="J46" s="4">
        <f>COUNTIF(Respostas!$AM$2:$AM$28,D46*5)</f>
        <v>1</v>
      </c>
      <c r="K46" s="4">
        <f t="shared" si="12"/>
        <v>5</v>
      </c>
      <c r="L46" s="19">
        <f t="shared" si="13"/>
        <v>3</v>
      </c>
    </row>
    <row r="47" spans="2:13" x14ac:dyDescent="0.2">
      <c r="B47" s="4">
        <v>7</v>
      </c>
      <c r="C47" s="5" t="s">
        <v>38</v>
      </c>
      <c r="D47" s="14">
        <v>100000001</v>
      </c>
      <c r="E47" s="4">
        <f t="shared" si="14"/>
        <v>1100000011</v>
      </c>
      <c r="F47" s="4">
        <f>COUNTIF(Respostas!$AM$2:$AM$28,D47*1)</f>
        <v>0</v>
      </c>
      <c r="G47" s="4">
        <f>COUNTIF(Respostas!$AM$2:$AM$28,D47*2)</f>
        <v>0</v>
      </c>
      <c r="H47" s="4">
        <f>COUNTIF(Respostas!$AM$2:$AM$28,D47*3)</f>
        <v>1</v>
      </c>
      <c r="I47" s="4">
        <f>COUNTIF(Respostas!$AM$2:$AM$28,D47*4)</f>
        <v>1</v>
      </c>
      <c r="J47" s="4">
        <f>COUNTIF(Respostas!$AM$2:$AM$28,D47*5)</f>
        <v>1</v>
      </c>
      <c r="K47" s="4">
        <f t="shared" si="12"/>
        <v>3</v>
      </c>
      <c r="L47" s="19">
        <f t="shared" si="13"/>
        <v>4</v>
      </c>
    </row>
    <row r="48" spans="2:13" x14ac:dyDescent="0.2">
      <c r="F48" s="10">
        <f>SUM(F41:F47)</f>
        <v>1</v>
      </c>
      <c r="G48" s="10">
        <f t="shared" ref="G48:K48" si="15">SUM(G41:G47)</f>
        <v>3</v>
      </c>
      <c r="H48" s="10">
        <f t="shared" si="15"/>
        <v>4</v>
      </c>
      <c r="I48" s="10">
        <f t="shared" si="15"/>
        <v>14</v>
      </c>
      <c r="J48" s="10">
        <f t="shared" si="15"/>
        <v>5</v>
      </c>
      <c r="K48" s="10">
        <f t="shared" si="15"/>
        <v>27</v>
      </c>
      <c r="L48" s="26">
        <f>AVERAGE(L41:L47)</f>
        <v>3.6904761904761902</v>
      </c>
      <c r="M48" s="18">
        <f>SUM(F48:J48)</f>
        <v>27</v>
      </c>
    </row>
    <row r="50" spans="2:13" x14ac:dyDescent="0.2">
      <c r="B50" s="42" t="s">
        <v>45</v>
      </c>
      <c r="C50" s="43" t="s">
        <v>61</v>
      </c>
      <c r="D50" s="44"/>
      <c r="E50" s="44"/>
      <c r="F50" s="40" t="s">
        <v>33</v>
      </c>
      <c r="G50" s="40" t="s">
        <v>36</v>
      </c>
      <c r="H50" s="40" t="s">
        <v>32</v>
      </c>
      <c r="I50" s="40" t="s">
        <v>31</v>
      </c>
      <c r="J50" s="40" t="s">
        <v>48</v>
      </c>
      <c r="K50" s="40" t="s">
        <v>55</v>
      </c>
      <c r="L50" s="40" t="s">
        <v>56</v>
      </c>
    </row>
    <row r="51" spans="2:13" x14ac:dyDescent="0.2">
      <c r="B51" s="42"/>
      <c r="C51" s="43"/>
      <c r="D51" s="44"/>
      <c r="E51" s="44"/>
      <c r="F51" s="41"/>
      <c r="G51" s="41"/>
      <c r="H51" s="41"/>
      <c r="I51" s="41"/>
      <c r="J51" s="41"/>
      <c r="K51" s="41"/>
      <c r="L51" s="41"/>
    </row>
    <row r="52" spans="2:13" x14ac:dyDescent="0.2">
      <c r="B52" s="4">
        <v>1</v>
      </c>
      <c r="C52" s="8" t="s">
        <v>40</v>
      </c>
      <c r="D52" s="4">
        <v>1</v>
      </c>
      <c r="E52" s="4">
        <f>D52*11</f>
        <v>11</v>
      </c>
      <c r="F52" s="4">
        <f>COUNTIF(Respostas!$AO$2:$AO$28,D52*1)</f>
        <v>0</v>
      </c>
      <c r="G52" s="4">
        <f>COUNTIF(Respostas!$AO$2:$AO$28,D52*2)</f>
        <v>1</v>
      </c>
      <c r="H52" s="4">
        <f>COUNTIF(Respostas!$AO$2:$AO$28,D52*3)</f>
        <v>0</v>
      </c>
      <c r="I52" s="4">
        <f>COUNTIF(Respostas!$AO$2:$AO$28,D52*4)</f>
        <v>0</v>
      </c>
      <c r="J52" s="4">
        <f>COUNTIF(Respostas!$AO$2:$AO$28,D52*5)</f>
        <v>2</v>
      </c>
      <c r="K52" s="4">
        <f t="shared" ref="K52:K58" si="16">F52+G52+H52+I52+J52</f>
        <v>3</v>
      </c>
      <c r="L52" s="19">
        <f t="shared" ref="L52:L58" si="17">IFERROR(((F52*1)+(G52*2)+(H52*3)+(I52*4)+(J52*5))/K52,0)</f>
        <v>4</v>
      </c>
    </row>
    <row r="53" spans="2:13" x14ac:dyDescent="0.2">
      <c r="B53" s="4">
        <v>2</v>
      </c>
      <c r="C53" s="5" t="s">
        <v>39</v>
      </c>
      <c r="D53" s="14">
        <v>101</v>
      </c>
      <c r="E53" s="4">
        <f t="shared" ref="E53:E58" si="18">D53*11</f>
        <v>1111</v>
      </c>
      <c r="F53" s="4">
        <f>COUNTIF(Respostas!$AO$2:$AO$28,D53*1)</f>
        <v>0</v>
      </c>
      <c r="G53" s="4">
        <f>COUNTIF(Respostas!$AO$2:$AO$28,D53*2)</f>
        <v>1</v>
      </c>
      <c r="H53" s="4">
        <f>COUNTIF(Respostas!$AO$2:$AO$28,D53*3)</f>
        <v>1</v>
      </c>
      <c r="I53" s="4">
        <f>COUNTIF(Respostas!$AO$2:$AO$28,D53*4)</f>
        <v>1</v>
      </c>
      <c r="J53" s="4">
        <f>COUNTIF(Respostas!$AO$2:$AO$28,D53*5)</f>
        <v>0</v>
      </c>
      <c r="K53" s="4">
        <f t="shared" si="16"/>
        <v>3</v>
      </c>
      <c r="L53" s="19">
        <f t="shared" si="17"/>
        <v>3</v>
      </c>
    </row>
    <row r="54" spans="2:13" x14ac:dyDescent="0.2">
      <c r="B54" s="4">
        <v>3</v>
      </c>
      <c r="C54" s="5" t="s">
        <v>34</v>
      </c>
      <c r="D54" s="14">
        <v>1001</v>
      </c>
      <c r="E54" s="4">
        <f t="shared" si="18"/>
        <v>11011</v>
      </c>
      <c r="F54" s="4">
        <f>COUNTIF(Respostas!$AO$2:$AO$28,D54*1)</f>
        <v>0</v>
      </c>
      <c r="G54" s="4">
        <f>COUNTIF(Respostas!$AO$2:$AO$28,D54*2)</f>
        <v>0</v>
      </c>
      <c r="H54" s="4">
        <f>COUNTIF(Respostas!$AO$2:$AO$28,D54*3)</f>
        <v>1</v>
      </c>
      <c r="I54" s="4">
        <f>COUNTIF(Respostas!$AO$2:$AO$28,D54*4)</f>
        <v>2</v>
      </c>
      <c r="J54" s="4">
        <f>COUNTIF(Respostas!$AO$2:$AO$28,D54*5)</f>
        <v>1</v>
      </c>
      <c r="K54" s="4">
        <f t="shared" si="16"/>
        <v>4</v>
      </c>
      <c r="L54" s="19">
        <f t="shared" si="17"/>
        <v>4</v>
      </c>
    </row>
    <row r="55" spans="2:13" x14ac:dyDescent="0.2">
      <c r="B55" s="4">
        <v>4</v>
      </c>
      <c r="C55" s="5" t="s">
        <v>42</v>
      </c>
      <c r="D55" s="14">
        <v>10001</v>
      </c>
      <c r="E55" s="4">
        <f t="shared" si="18"/>
        <v>110011</v>
      </c>
      <c r="F55" s="4">
        <f>COUNTIF(Respostas!$AO$2:$AO$28,D55*1)</f>
        <v>0</v>
      </c>
      <c r="G55" s="4">
        <f>COUNTIF(Respostas!$AO$2:$AO$28,D55*2)</f>
        <v>0</v>
      </c>
      <c r="H55" s="4">
        <f>COUNTIF(Respostas!$AO$2:$AO$28,D55*3)</f>
        <v>0</v>
      </c>
      <c r="I55" s="4">
        <f>COUNTIF(Respostas!$AO$2:$AO$28,D55*4)</f>
        <v>3</v>
      </c>
      <c r="J55" s="4">
        <f>COUNTIF(Respostas!$AO$2:$AO$28,D55*5)</f>
        <v>0</v>
      </c>
      <c r="K55" s="4">
        <f t="shared" si="16"/>
        <v>3</v>
      </c>
      <c r="L55" s="19">
        <f t="shared" si="17"/>
        <v>4</v>
      </c>
    </row>
    <row r="56" spans="2:13" x14ac:dyDescent="0.2">
      <c r="B56" s="4">
        <v>5</v>
      </c>
      <c r="C56" s="13" t="s">
        <v>28</v>
      </c>
      <c r="D56" s="15">
        <v>100001</v>
      </c>
      <c r="E56" s="4">
        <f t="shared" si="18"/>
        <v>1100011</v>
      </c>
      <c r="F56" s="4">
        <f>COUNTIF(Respostas!$AO$2:$AO$28,D56*1)</f>
        <v>0</v>
      </c>
      <c r="G56" s="4">
        <f>COUNTIF(Respostas!$AO$2:$AO$28,D56*2)</f>
        <v>0</v>
      </c>
      <c r="H56" s="4">
        <f>COUNTIF(Respostas!$AO$2:$AO$28,D56*3)</f>
        <v>0</v>
      </c>
      <c r="I56" s="4">
        <f>COUNTIF(Respostas!$AO$2:$AO$28,D56*4)</f>
        <v>5</v>
      </c>
      <c r="J56" s="4">
        <f>COUNTIF(Respostas!$AO$2:$AO$28,D56*5)</f>
        <v>1</v>
      </c>
      <c r="K56" s="4">
        <f t="shared" si="16"/>
        <v>6</v>
      </c>
      <c r="L56" s="19">
        <f t="shared" si="17"/>
        <v>4.166666666666667</v>
      </c>
    </row>
    <row r="57" spans="2:13" x14ac:dyDescent="0.2">
      <c r="B57" s="4">
        <v>6</v>
      </c>
      <c r="C57" s="5" t="s">
        <v>37</v>
      </c>
      <c r="D57" s="14">
        <v>1000001</v>
      </c>
      <c r="E57" s="4">
        <f t="shared" si="18"/>
        <v>11000011</v>
      </c>
      <c r="F57" s="4">
        <f>COUNTIF(Respostas!$AO$2:$AO$28,D57*1)</f>
        <v>0</v>
      </c>
      <c r="G57" s="4">
        <f>COUNTIF(Respostas!$AO$2:$AO$28,D57*2)</f>
        <v>0</v>
      </c>
      <c r="H57" s="4">
        <f>COUNTIF(Respostas!$AO$2:$AO$28,D57*3)</f>
        <v>0</v>
      </c>
      <c r="I57" s="4">
        <f>COUNTIF(Respostas!$AO$2:$AO$28,D57*4)</f>
        <v>3</v>
      </c>
      <c r="J57" s="4">
        <f>COUNTIF(Respostas!$AO$2:$AO$28,D57*5)</f>
        <v>2</v>
      </c>
      <c r="K57" s="4">
        <f t="shared" si="16"/>
        <v>5</v>
      </c>
      <c r="L57" s="19">
        <f t="shared" si="17"/>
        <v>4.4000000000000004</v>
      </c>
    </row>
    <row r="58" spans="2:13" x14ac:dyDescent="0.2">
      <c r="B58" s="4">
        <v>7</v>
      </c>
      <c r="C58" s="5" t="s">
        <v>38</v>
      </c>
      <c r="D58" s="14">
        <v>100000001</v>
      </c>
      <c r="E58" s="4">
        <f t="shared" si="18"/>
        <v>1100000011</v>
      </c>
      <c r="F58" s="4">
        <f>COUNTIF(Respostas!$AO$2:$AO$28,D58*1)</f>
        <v>0</v>
      </c>
      <c r="G58" s="4">
        <f>COUNTIF(Respostas!$AO$2:$AO$28,D58*2)</f>
        <v>0</v>
      </c>
      <c r="H58" s="4">
        <f>COUNTIF(Respostas!$AO$2:$AO$28,D58*3)</f>
        <v>0</v>
      </c>
      <c r="I58" s="4">
        <f>COUNTIF(Respostas!$AO$2:$AO$28,D58*4)</f>
        <v>2</v>
      </c>
      <c r="J58" s="4">
        <f>COUNTIF(Respostas!$AO$2:$AO$28,D58*5)</f>
        <v>1</v>
      </c>
      <c r="K58" s="4">
        <f t="shared" si="16"/>
        <v>3</v>
      </c>
      <c r="L58" s="19">
        <f t="shared" si="17"/>
        <v>4.333333333333333</v>
      </c>
    </row>
    <row r="59" spans="2:13" x14ac:dyDescent="0.2">
      <c r="F59" s="10">
        <f>SUM(F52:F58)</f>
        <v>0</v>
      </c>
      <c r="G59" s="10">
        <f t="shared" ref="G59:K59" si="19">SUM(G52:G58)</f>
        <v>2</v>
      </c>
      <c r="H59" s="10">
        <f t="shared" si="19"/>
        <v>2</v>
      </c>
      <c r="I59" s="10">
        <f t="shared" si="19"/>
        <v>16</v>
      </c>
      <c r="J59" s="10">
        <f t="shared" si="19"/>
        <v>7</v>
      </c>
      <c r="K59" s="10">
        <f t="shared" si="19"/>
        <v>27</v>
      </c>
      <c r="L59" s="26">
        <f>AVERAGE(L52:L58)</f>
        <v>3.9857142857142862</v>
      </c>
      <c r="M59" s="18">
        <f>SUM(F59:J59)</f>
        <v>27</v>
      </c>
    </row>
    <row r="61" spans="2:13" x14ac:dyDescent="0.2">
      <c r="B61" s="42" t="s">
        <v>45</v>
      </c>
      <c r="C61" s="43" t="s">
        <v>62</v>
      </c>
      <c r="D61" s="44"/>
      <c r="E61" s="44"/>
      <c r="F61" s="40" t="s">
        <v>33</v>
      </c>
      <c r="G61" s="40" t="s">
        <v>36</v>
      </c>
      <c r="H61" s="40" t="s">
        <v>32</v>
      </c>
      <c r="I61" s="40" t="s">
        <v>31</v>
      </c>
      <c r="J61" s="40" t="s">
        <v>48</v>
      </c>
      <c r="K61" s="40" t="s">
        <v>55</v>
      </c>
      <c r="L61" s="40" t="s">
        <v>56</v>
      </c>
    </row>
    <row r="62" spans="2:13" x14ac:dyDescent="0.2">
      <c r="B62" s="42"/>
      <c r="C62" s="43"/>
      <c r="D62" s="44"/>
      <c r="E62" s="44"/>
      <c r="F62" s="41"/>
      <c r="G62" s="41"/>
      <c r="H62" s="41"/>
      <c r="I62" s="41"/>
      <c r="J62" s="41"/>
      <c r="K62" s="41"/>
      <c r="L62" s="41"/>
    </row>
    <row r="63" spans="2:13" x14ac:dyDescent="0.2">
      <c r="B63" s="4">
        <v>1</v>
      </c>
      <c r="C63" s="8" t="s">
        <v>40</v>
      </c>
      <c r="D63" s="4">
        <v>1</v>
      </c>
      <c r="E63" s="4">
        <f>D63*11</f>
        <v>11</v>
      </c>
      <c r="F63" s="4">
        <f>COUNTIF(Respostas!$AQ$2:$AQ$28,D63*1)</f>
        <v>0</v>
      </c>
      <c r="G63" s="4">
        <f>COUNTIF(Respostas!$AQ$2:$AQ$28,D63*2)</f>
        <v>1</v>
      </c>
      <c r="H63" s="4">
        <f>COUNTIF(Respostas!$AQ$2:$AQ$28,D63*3)</f>
        <v>0</v>
      </c>
      <c r="I63" s="4">
        <f>COUNTIF(Respostas!$AQ$2:$AQ$28,D63*4)</f>
        <v>0</v>
      </c>
      <c r="J63" s="4">
        <f>COUNTIF(Respostas!$AQ$2:$AQ$28,D63*5)</f>
        <v>2</v>
      </c>
      <c r="K63" s="4">
        <f t="shared" ref="K63:K69" si="20">F63+G63+H63+I63+J63</f>
        <v>3</v>
      </c>
      <c r="L63" s="19">
        <f t="shared" ref="L63:L69" si="21">IFERROR(((F63*1)+(G63*2)+(H63*3)+(I63*4)+(J63*5))/K63,0)</f>
        <v>4</v>
      </c>
    </row>
    <row r="64" spans="2:13" x14ac:dyDescent="0.2">
      <c r="B64" s="4">
        <v>2</v>
      </c>
      <c r="C64" s="5" t="s">
        <v>39</v>
      </c>
      <c r="D64" s="14">
        <v>101</v>
      </c>
      <c r="E64" s="4">
        <f t="shared" ref="E64:E69" si="22">D64*11</f>
        <v>1111</v>
      </c>
      <c r="F64" s="4">
        <f>COUNTIF(Respostas!$AQ$2:$AQ$28,D64*1)</f>
        <v>0</v>
      </c>
      <c r="G64" s="4">
        <f>COUNTIF(Respostas!$AQ$2:$AQ$28,D64*2)</f>
        <v>0</v>
      </c>
      <c r="H64" s="4">
        <f>COUNTIF(Respostas!$AQ$2:$AQ$28,D64*3)</f>
        <v>2</v>
      </c>
      <c r="I64" s="4">
        <f>COUNTIF(Respostas!$AQ$2:$AQ$28,D64*4)</f>
        <v>1</v>
      </c>
      <c r="J64" s="4">
        <f>COUNTIF(Respostas!$AQ$2:$AQ$28,D64*5)</f>
        <v>0</v>
      </c>
      <c r="K64" s="4">
        <f t="shared" si="20"/>
        <v>3</v>
      </c>
      <c r="L64" s="19">
        <f t="shared" si="21"/>
        <v>3.3333333333333335</v>
      </c>
    </row>
    <row r="65" spans="2:13" x14ac:dyDescent="0.2">
      <c r="B65" s="4">
        <v>3</v>
      </c>
      <c r="C65" s="5" t="s">
        <v>34</v>
      </c>
      <c r="D65" s="14">
        <v>1001</v>
      </c>
      <c r="E65" s="4">
        <f t="shared" si="22"/>
        <v>11011</v>
      </c>
      <c r="F65" s="4">
        <f>COUNTIF(Respostas!$AQ$2:$AQ$28,D65*1)</f>
        <v>0</v>
      </c>
      <c r="G65" s="4">
        <f>COUNTIF(Respostas!$AQ$2:$AQ$28,D65*2)</f>
        <v>0</v>
      </c>
      <c r="H65" s="4">
        <f>COUNTIF(Respostas!$AQ$2:$AQ$28,D65*3)</f>
        <v>0</v>
      </c>
      <c r="I65" s="4">
        <f>COUNTIF(Respostas!$AQ$2:$AQ$28,D65*4)</f>
        <v>2</v>
      </c>
      <c r="J65" s="4">
        <f>COUNTIF(Respostas!$AQ$2:$AQ$28,D65*5)</f>
        <v>2</v>
      </c>
      <c r="K65" s="4">
        <f t="shared" si="20"/>
        <v>4</v>
      </c>
      <c r="L65" s="19">
        <f t="shared" si="21"/>
        <v>4.5</v>
      </c>
    </row>
    <row r="66" spans="2:13" x14ac:dyDescent="0.2">
      <c r="B66" s="4">
        <v>4</v>
      </c>
      <c r="C66" s="5" t="s">
        <v>42</v>
      </c>
      <c r="D66" s="14">
        <v>10001</v>
      </c>
      <c r="E66" s="4">
        <f t="shared" si="22"/>
        <v>110011</v>
      </c>
      <c r="F66" s="4">
        <f>COUNTIF(Respostas!$AQ$2:$AQ$28,D66*1)</f>
        <v>0</v>
      </c>
      <c r="G66" s="4">
        <f>COUNTIF(Respostas!$AQ$2:$AQ$28,D66*2)</f>
        <v>0</v>
      </c>
      <c r="H66" s="4">
        <f>COUNTIF(Respostas!$AQ$2:$AQ$28,D66*3)</f>
        <v>0</v>
      </c>
      <c r="I66" s="4">
        <f>COUNTIF(Respostas!$AQ$2:$AQ$28,D66*4)</f>
        <v>2</v>
      </c>
      <c r="J66" s="4">
        <f>COUNTIF(Respostas!$AQ$2:$AQ$28,D66*5)</f>
        <v>1</v>
      </c>
      <c r="K66" s="4">
        <f t="shared" si="20"/>
        <v>3</v>
      </c>
      <c r="L66" s="19">
        <f t="shared" si="21"/>
        <v>4.333333333333333</v>
      </c>
    </row>
    <row r="67" spans="2:13" x14ac:dyDescent="0.2">
      <c r="B67" s="4">
        <v>5</v>
      </c>
      <c r="C67" s="13" t="s">
        <v>28</v>
      </c>
      <c r="D67" s="15">
        <v>100001</v>
      </c>
      <c r="E67" s="4">
        <f t="shared" si="22"/>
        <v>1100011</v>
      </c>
      <c r="F67" s="4">
        <f>COUNTIF(Respostas!$AQ$2:$AQ$28,D67*1)</f>
        <v>0</v>
      </c>
      <c r="G67" s="4">
        <f>COUNTIF(Respostas!$AQ$2:$AQ$28,D67*2)</f>
        <v>0</v>
      </c>
      <c r="H67" s="4">
        <f>COUNTIF(Respostas!$AQ$2:$AQ$28,D67*3)</f>
        <v>1</v>
      </c>
      <c r="I67" s="4">
        <f>COUNTIF(Respostas!$AQ$2:$AQ$28,D67*4)</f>
        <v>4</v>
      </c>
      <c r="J67" s="4">
        <f>COUNTIF(Respostas!$AQ$2:$AQ$28,D67*5)</f>
        <v>1</v>
      </c>
      <c r="K67" s="4">
        <f t="shared" si="20"/>
        <v>6</v>
      </c>
      <c r="L67" s="19">
        <f t="shared" si="21"/>
        <v>4</v>
      </c>
    </row>
    <row r="68" spans="2:13" x14ac:dyDescent="0.2">
      <c r="B68" s="4">
        <v>6</v>
      </c>
      <c r="C68" s="5" t="s">
        <v>37</v>
      </c>
      <c r="D68" s="14">
        <v>1000001</v>
      </c>
      <c r="E68" s="4">
        <f t="shared" si="22"/>
        <v>11000011</v>
      </c>
      <c r="F68" s="4">
        <f>COUNTIF(Respostas!$AQ$2:$AQ$28,D68*1)</f>
        <v>0</v>
      </c>
      <c r="G68" s="4">
        <f>COUNTIF(Respostas!$AQ$2:$AQ$28,D68*2)</f>
        <v>0</v>
      </c>
      <c r="H68" s="4">
        <f>COUNTIF(Respostas!$AQ$2:$AQ$28,D68*3)</f>
        <v>1</v>
      </c>
      <c r="I68" s="4">
        <f>COUNTIF(Respostas!$AQ$2:$AQ$28,D68*4)</f>
        <v>4</v>
      </c>
      <c r="J68" s="4">
        <f>COUNTIF(Respostas!$AQ$2:$AQ$28,D68*5)</f>
        <v>0</v>
      </c>
      <c r="K68" s="4">
        <f t="shared" si="20"/>
        <v>5</v>
      </c>
      <c r="L68" s="19">
        <f t="shared" si="21"/>
        <v>3.8</v>
      </c>
    </row>
    <row r="69" spans="2:13" x14ac:dyDescent="0.2">
      <c r="B69" s="4">
        <v>7</v>
      </c>
      <c r="C69" s="5" t="s">
        <v>38</v>
      </c>
      <c r="D69" s="14">
        <v>100000001</v>
      </c>
      <c r="E69" s="4">
        <f t="shared" si="22"/>
        <v>1100000011</v>
      </c>
      <c r="F69" s="4">
        <f>COUNTIF(Respostas!$AQ$2:$AQ$28,D69*1)</f>
        <v>0</v>
      </c>
      <c r="G69" s="4">
        <f>COUNTIF(Respostas!$AQ$2:$AQ$28,D69*2)</f>
        <v>1</v>
      </c>
      <c r="H69" s="4">
        <f>COUNTIF(Respostas!$AQ$2:$AQ$28,D69*3)</f>
        <v>2</v>
      </c>
      <c r="I69" s="4">
        <f>COUNTIF(Respostas!$AQ$2:$AQ$28,D69*4)</f>
        <v>0</v>
      </c>
      <c r="J69" s="4">
        <f>COUNTIF(Respostas!$AQ$2:$AQ$28,D69*5)</f>
        <v>0</v>
      </c>
      <c r="K69" s="4">
        <f t="shared" si="20"/>
        <v>3</v>
      </c>
      <c r="L69" s="19">
        <f t="shared" si="21"/>
        <v>2.6666666666666665</v>
      </c>
    </row>
    <row r="70" spans="2:13" x14ac:dyDescent="0.2">
      <c r="F70" s="10">
        <f>SUM(F63:F69)</f>
        <v>0</v>
      </c>
      <c r="G70" s="10">
        <f t="shared" ref="G70:K70" si="23">SUM(G63:G69)</f>
        <v>2</v>
      </c>
      <c r="H70" s="10">
        <f t="shared" si="23"/>
        <v>6</v>
      </c>
      <c r="I70" s="10">
        <f t="shared" si="23"/>
        <v>13</v>
      </c>
      <c r="J70" s="10">
        <f t="shared" si="23"/>
        <v>6</v>
      </c>
      <c r="K70" s="10">
        <f t="shared" si="23"/>
        <v>27</v>
      </c>
      <c r="L70" s="26">
        <f>AVERAGE(L63:L69)</f>
        <v>3.804761904761905</v>
      </c>
      <c r="M70" s="18">
        <f>SUM(F70:J70)</f>
        <v>27</v>
      </c>
    </row>
    <row r="72" spans="2:13" x14ac:dyDescent="0.2">
      <c r="B72" s="42" t="s">
        <v>45</v>
      </c>
      <c r="C72" s="43" t="s">
        <v>63</v>
      </c>
      <c r="D72" s="44"/>
      <c r="E72" s="44"/>
      <c r="F72" s="40" t="s">
        <v>33</v>
      </c>
      <c r="G72" s="40" t="s">
        <v>36</v>
      </c>
      <c r="H72" s="40" t="s">
        <v>32</v>
      </c>
      <c r="I72" s="40" t="s">
        <v>31</v>
      </c>
      <c r="J72" s="40" t="s">
        <v>48</v>
      </c>
      <c r="K72" s="40" t="s">
        <v>55</v>
      </c>
      <c r="L72" s="40" t="s">
        <v>56</v>
      </c>
    </row>
    <row r="73" spans="2:13" x14ac:dyDescent="0.2">
      <c r="B73" s="42"/>
      <c r="C73" s="43"/>
      <c r="D73" s="44"/>
      <c r="E73" s="44"/>
      <c r="F73" s="41"/>
      <c r="G73" s="41"/>
      <c r="H73" s="41"/>
      <c r="I73" s="41"/>
      <c r="J73" s="41"/>
      <c r="K73" s="41"/>
      <c r="L73" s="41"/>
    </row>
    <row r="74" spans="2:13" x14ac:dyDescent="0.2">
      <c r="B74" s="4">
        <v>1</v>
      </c>
      <c r="C74" s="8" t="s">
        <v>40</v>
      </c>
      <c r="D74" s="4">
        <v>1</v>
      </c>
      <c r="E74" s="4">
        <f>D74*11</f>
        <v>11</v>
      </c>
      <c r="F74" s="4">
        <f>COUNTIF(Respostas!$AS$2:$AS$28,D74*1)</f>
        <v>0</v>
      </c>
      <c r="G74" s="4">
        <f>COUNTIF(Respostas!$AS$2:$AS$28,D74*2)</f>
        <v>1</v>
      </c>
      <c r="H74" s="4">
        <f>COUNTIF(Respostas!$AS$2:$AS$28,D74*3)</f>
        <v>0</v>
      </c>
      <c r="I74" s="4">
        <f>COUNTIF(Respostas!$AS$2:$AS$28,D74*4)</f>
        <v>1</v>
      </c>
      <c r="J74" s="4">
        <f>COUNTIF(Respostas!$AS$2:$AS$28,D74*5)</f>
        <v>1</v>
      </c>
      <c r="K74" s="4">
        <f t="shared" ref="K74:K80" si="24">F74+G74+H74+I74+J74</f>
        <v>3</v>
      </c>
      <c r="L74" s="19">
        <f t="shared" ref="L74:L80" si="25">IFERROR(((F74*1)+(G74*2)+(H74*3)+(I74*4)+(J74*5))/K74,0)</f>
        <v>3.6666666666666665</v>
      </c>
    </row>
    <row r="75" spans="2:13" x14ac:dyDescent="0.2">
      <c r="B75" s="4">
        <v>2</v>
      </c>
      <c r="C75" s="5" t="s">
        <v>39</v>
      </c>
      <c r="D75" s="14">
        <v>101</v>
      </c>
      <c r="E75" s="4">
        <f t="shared" ref="E75:E80" si="26">D75*11</f>
        <v>1111</v>
      </c>
      <c r="F75" s="4">
        <f>COUNTIF(Respostas!$AS$2:$AS$28,D75*1)</f>
        <v>0</v>
      </c>
      <c r="G75" s="4">
        <f>COUNTIF(Respostas!$AS$2:$AS$28,D75*2)</f>
        <v>1</v>
      </c>
      <c r="H75" s="4">
        <f>COUNTIF(Respostas!$AS$2:$AS$28,D75*3)</f>
        <v>1</v>
      </c>
      <c r="I75" s="4">
        <f>COUNTIF(Respostas!$AS$2:$AS$28,D75*4)</f>
        <v>1</v>
      </c>
      <c r="J75" s="4">
        <f>COUNTIF(Respostas!$AS$2:$AS$28,D75*5)</f>
        <v>0</v>
      </c>
      <c r="K75" s="4">
        <f t="shared" si="24"/>
        <v>3</v>
      </c>
      <c r="L75" s="19">
        <f t="shared" si="25"/>
        <v>3</v>
      </c>
    </row>
    <row r="76" spans="2:13" x14ac:dyDescent="0.2">
      <c r="B76" s="4">
        <v>3</v>
      </c>
      <c r="C76" s="5" t="s">
        <v>34</v>
      </c>
      <c r="D76" s="14">
        <v>1001</v>
      </c>
      <c r="E76" s="4">
        <f t="shared" si="26"/>
        <v>11011</v>
      </c>
      <c r="F76" s="4">
        <f>COUNTIF(Respostas!$AS$2:$AS$28,D76*1)</f>
        <v>0</v>
      </c>
      <c r="G76" s="4">
        <f>COUNTIF(Respostas!$AS$2:$AS$28,D76*2)</f>
        <v>0</v>
      </c>
      <c r="H76" s="4">
        <f>COUNTIF(Respostas!$AS$2:$AS$28,D76*3)</f>
        <v>1</v>
      </c>
      <c r="I76" s="4">
        <f>COUNTIF(Respostas!$AS$2:$AS$28,D76*4)</f>
        <v>3</v>
      </c>
      <c r="J76" s="4">
        <f>COUNTIF(Respostas!$AS$2:$AS$28,D76*5)</f>
        <v>0</v>
      </c>
      <c r="K76" s="4">
        <f t="shared" si="24"/>
        <v>4</v>
      </c>
      <c r="L76" s="19">
        <f t="shared" si="25"/>
        <v>3.75</v>
      </c>
    </row>
    <row r="77" spans="2:13" x14ac:dyDescent="0.2">
      <c r="B77" s="4">
        <v>4</v>
      </c>
      <c r="C77" s="5" t="s">
        <v>42</v>
      </c>
      <c r="D77" s="14">
        <v>10001</v>
      </c>
      <c r="E77" s="4">
        <f t="shared" si="26"/>
        <v>110011</v>
      </c>
      <c r="F77" s="4">
        <f>COUNTIF(Respostas!$AS$2:$AS$28,D77*1)</f>
        <v>0</v>
      </c>
      <c r="G77" s="4">
        <f>COUNTIF(Respostas!$AS$2:$AS$28,D77*2)</f>
        <v>0</v>
      </c>
      <c r="H77" s="4">
        <f>COUNTIF(Respostas!$AS$2:$AS$28,D77*3)</f>
        <v>2</v>
      </c>
      <c r="I77" s="4">
        <f>COUNTIF(Respostas!$AS$2:$AS$28,D77*4)</f>
        <v>1</v>
      </c>
      <c r="J77" s="4">
        <f>COUNTIF(Respostas!$AS$2:$AS$28,D77*5)</f>
        <v>0</v>
      </c>
      <c r="K77" s="4">
        <f t="shared" si="24"/>
        <v>3</v>
      </c>
      <c r="L77" s="19">
        <f t="shared" si="25"/>
        <v>3.3333333333333335</v>
      </c>
    </row>
    <row r="78" spans="2:13" x14ac:dyDescent="0.2">
      <c r="B78" s="4">
        <v>5</v>
      </c>
      <c r="C78" s="13" t="s">
        <v>28</v>
      </c>
      <c r="D78" s="15">
        <v>100001</v>
      </c>
      <c r="E78" s="4">
        <f t="shared" si="26"/>
        <v>1100011</v>
      </c>
      <c r="F78" s="4">
        <f>COUNTIF(Respostas!$AS$2:$AS$28,D78*1)</f>
        <v>0</v>
      </c>
      <c r="G78" s="4">
        <f>COUNTIF(Respostas!$AS$2:$AS$28,D78*2)</f>
        <v>0</v>
      </c>
      <c r="H78" s="4">
        <f>COUNTIF(Respostas!$AS$2:$AS$28,D78*3)</f>
        <v>3</v>
      </c>
      <c r="I78" s="4">
        <f>COUNTIF(Respostas!$AS$2:$AS$28,D78*4)</f>
        <v>2</v>
      </c>
      <c r="J78" s="4">
        <f>COUNTIF(Respostas!$AS$2:$AS$28,D78*5)</f>
        <v>1</v>
      </c>
      <c r="K78" s="4">
        <f t="shared" si="24"/>
        <v>6</v>
      </c>
      <c r="L78" s="19">
        <f t="shared" si="25"/>
        <v>3.6666666666666665</v>
      </c>
    </row>
    <row r="79" spans="2:13" x14ac:dyDescent="0.2">
      <c r="B79" s="4">
        <v>6</v>
      </c>
      <c r="C79" s="5" t="s">
        <v>37</v>
      </c>
      <c r="D79" s="14">
        <v>1000001</v>
      </c>
      <c r="E79" s="4">
        <f t="shared" si="26"/>
        <v>11000011</v>
      </c>
      <c r="F79" s="4">
        <f>COUNTIF(Respostas!$AS$2:$AS$28,D79*1)</f>
        <v>2</v>
      </c>
      <c r="G79" s="4">
        <f>COUNTIF(Respostas!$AS$2:$AS$28,D79*2)</f>
        <v>0</v>
      </c>
      <c r="H79" s="4">
        <f>COUNTIF(Respostas!$AS$2:$AS$28,D79*3)</f>
        <v>1</v>
      </c>
      <c r="I79" s="4">
        <f>COUNTIF(Respostas!$AS$2:$AS$28,D79*4)</f>
        <v>2</v>
      </c>
      <c r="J79" s="4">
        <f>COUNTIF(Respostas!$AS$2:$AS$28,D79*5)</f>
        <v>0</v>
      </c>
      <c r="K79" s="4">
        <f t="shared" si="24"/>
        <v>5</v>
      </c>
      <c r="L79" s="19">
        <f t="shared" si="25"/>
        <v>2.6</v>
      </c>
    </row>
    <row r="80" spans="2:13" x14ac:dyDescent="0.2">
      <c r="B80" s="4">
        <v>7</v>
      </c>
      <c r="C80" s="5" t="s">
        <v>38</v>
      </c>
      <c r="D80" s="14">
        <v>100000001</v>
      </c>
      <c r="E80" s="4">
        <f t="shared" si="26"/>
        <v>1100000011</v>
      </c>
      <c r="F80" s="4">
        <f>COUNTIF(Respostas!$AS$2:$AS$28,D80*1)</f>
        <v>0</v>
      </c>
      <c r="G80" s="4">
        <f>COUNTIF(Respostas!$AS$2:$AS$28,D80*2)</f>
        <v>1</v>
      </c>
      <c r="H80" s="4">
        <f>COUNTIF(Respostas!$AS$2:$AS$28,D80*3)</f>
        <v>1</v>
      </c>
      <c r="I80" s="4">
        <f>COUNTIF(Respostas!$AS$2:$AS$28,D80*4)</f>
        <v>1</v>
      </c>
      <c r="J80" s="4">
        <f>COUNTIF(Respostas!$AS$2:$AS$28,D80*5)</f>
        <v>0</v>
      </c>
      <c r="K80" s="4">
        <f t="shared" si="24"/>
        <v>3</v>
      </c>
      <c r="L80" s="19">
        <f t="shared" si="25"/>
        <v>3</v>
      </c>
    </row>
    <row r="81" spans="6:13" x14ac:dyDescent="0.2">
      <c r="F81" s="10">
        <f>SUM(F74:F80)</f>
        <v>2</v>
      </c>
      <c r="G81" s="10">
        <f t="shared" ref="G81" si="27">SUM(G74:G80)</f>
        <v>3</v>
      </c>
      <c r="H81" s="10">
        <f t="shared" ref="H81" si="28">SUM(H74:H80)</f>
        <v>9</v>
      </c>
      <c r="I81" s="10">
        <f t="shared" ref="I81" si="29">SUM(I74:I80)</f>
        <v>11</v>
      </c>
      <c r="J81" s="10">
        <f t="shared" ref="J81" si="30">SUM(J74:J80)</f>
        <v>2</v>
      </c>
      <c r="K81" s="10">
        <f t="shared" ref="K81" si="31">SUM(K74:K80)</f>
        <v>27</v>
      </c>
      <c r="L81" s="26">
        <f>AVERAGE(L74:L80)</f>
        <v>3.2880952380952384</v>
      </c>
      <c r="M81" s="18">
        <f>SUM(F81:J81)</f>
        <v>27</v>
      </c>
    </row>
  </sheetData>
  <mergeCells count="77">
    <mergeCell ref="B72:B73"/>
    <mergeCell ref="C72:C73"/>
    <mergeCell ref="D72:D73"/>
    <mergeCell ref="E72:E73"/>
    <mergeCell ref="F72:F73"/>
    <mergeCell ref="L61:L62"/>
    <mergeCell ref="G72:G73"/>
    <mergeCell ref="H72:H73"/>
    <mergeCell ref="I72:I73"/>
    <mergeCell ref="J72:J73"/>
    <mergeCell ref="K72:K73"/>
    <mergeCell ref="L72:L73"/>
    <mergeCell ref="B61:B62"/>
    <mergeCell ref="C61:C62"/>
    <mergeCell ref="D61:D62"/>
    <mergeCell ref="E61:E62"/>
    <mergeCell ref="K61:K62"/>
    <mergeCell ref="L39:L40"/>
    <mergeCell ref="K50:K51"/>
    <mergeCell ref="L50:L51"/>
    <mergeCell ref="B50:B51"/>
    <mergeCell ref="C50:C51"/>
    <mergeCell ref="D50:D51"/>
    <mergeCell ref="E50:E51"/>
    <mergeCell ref="B39:B40"/>
    <mergeCell ref="C39:C40"/>
    <mergeCell ref="D39:D40"/>
    <mergeCell ref="E39:E40"/>
    <mergeCell ref="K39:K40"/>
    <mergeCell ref="L28:L29"/>
    <mergeCell ref="B28:B29"/>
    <mergeCell ref="C28:C29"/>
    <mergeCell ref="D28:D29"/>
    <mergeCell ref="E28:E29"/>
    <mergeCell ref="B17:B18"/>
    <mergeCell ref="C17:C18"/>
    <mergeCell ref="D17:D18"/>
    <mergeCell ref="E17:E18"/>
    <mergeCell ref="K28:K29"/>
    <mergeCell ref="B6:B7"/>
    <mergeCell ref="C6:C7"/>
    <mergeCell ref="D6:D7"/>
    <mergeCell ref="E6:E7"/>
    <mergeCell ref="F6:F7"/>
    <mergeCell ref="I6:I7"/>
    <mergeCell ref="J6:J7"/>
    <mergeCell ref="K6:K7"/>
    <mergeCell ref="L6:L7"/>
    <mergeCell ref="F17:F18"/>
    <mergeCell ref="G17:G18"/>
    <mergeCell ref="H17:H18"/>
    <mergeCell ref="I17:I18"/>
    <mergeCell ref="J17:J18"/>
    <mergeCell ref="K17:K18"/>
    <mergeCell ref="L17:L18"/>
    <mergeCell ref="G6:G7"/>
    <mergeCell ref="H6:H7"/>
    <mergeCell ref="F28:F29"/>
    <mergeCell ref="G28:G29"/>
    <mergeCell ref="H28:H29"/>
    <mergeCell ref="I28:I29"/>
    <mergeCell ref="J28:J29"/>
    <mergeCell ref="F39:F40"/>
    <mergeCell ref="G39:G40"/>
    <mergeCell ref="H39:H40"/>
    <mergeCell ref="I39:I40"/>
    <mergeCell ref="J39:J40"/>
    <mergeCell ref="F50:F51"/>
    <mergeCell ref="G50:G51"/>
    <mergeCell ref="H50:H51"/>
    <mergeCell ref="I50:I51"/>
    <mergeCell ref="J50:J51"/>
    <mergeCell ref="F61:F62"/>
    <mergeCell ref="G61:G62"/>
    <mergeCell ref="H61:H62"/>
    <mergeCell ref="I61:I62"/>
    <mergeCell ref="J61:J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0BEF6-B5F6-4FCD-AA81-A70E2C00D93E}">
  <dimension ref="B2:M81"/>
  <sheetViews>
    <sheetView topLeftCell="A49" workbookViewId="0">
      <selection activeCell="K49" sqref="K1:K1048576"/>
    </sheetView>
  </sheetViews>
  <sheetFormatPr defaultRowHeight="12.75" x14ac:dyDescent="0.2"/>
  <cols>
    <col min="1" max="1" width="2.7109375" style="2" customWidth="1"/>
    <col min="2" max="2" width="3.85546875" style="2" customWidth="1"/>
    <col min="3" max="3" width="63.85546875" style="2" customWidth="1"/>
    <col min="4" max="4" width="8.7109375" style="2" hidden="1" customWidth="1"/>
    <col min="5" max="5" width="6.140625" style="2" hidden="1" customWidth="1"/>
    <col min="6" max="10" width="10.7109375" style="2" customWidth="1"/>
    <col min="11" max="11" width="10.7109375" style="2" hidden="1" customWidth="1"/>
    <col min="12" max="12" width="10.7109375" style="2" customWidth="1"/>
    <col min="13" max="13" width="5.7109375" style="2" customWidth="1"/>
    <col min="14" max="16384" width="9.140625" style="2"/>
  </cols>
  <sheetData>
    <row r="2" spans="2:13" x14ac:dyDescent="0.2">
      <c r="B2" s="20" t="s">
        <v>135</v>
      </c>
    </row>
    <row r="3" spans="2:13" x14ac:dyDescent="0.2">
      <c r="B3" s="22"/>
    </row>
    <row r="4" spans="2:13" x14ac:dyDescent="0.2">
      <c r="B4" s="21" t="s">
        <v>79</v>
      </c>
    </row>
    <row r="6" spans="2:13" x14ac:dyDescent="0.2">
      <c r="B6" s="42" t="s">
        <v>45</v>
      </c>
      <c r="C6" s="43" t="s">
        <v>64</v>
      </c>
      <c r="D6" s="44"/>
      <c r="E6" s="44"/>
      <c r="F6" s="40" t="s">
        <v>33</v>
      </c>
      <c r="G6" s="40" t="s">
        <v>36</v>
      </c>
      <c r="H6" s="40" t="s">
        <v>32</v>
      </c>
      <c r="I6" s="40" t="s">
        <v>31</v>
      </c>
      <c r="J6" s="40" t="s">
        <v>48</v>
      </c>
      <c r="K6" s="40" t="s">
        <v>55</v>
      </c>
      <c r="L6" s="40" t="s">
        <v>56</v>
      </c>
    </row>
    <row r="7" spans="2:13" ht="15.75" customHeight="1" x14ac:dyDescent="0.2">
      <c r="B7" s="42"/>
      <c r="C7" s="43"/>
      <c r="D7" s="44"/>
      <c r="E7" s="44"/>
      <c r="F7" s="41"/>
      <c r="G7" s="41"/>
      <c r="H7" s="41"/>
      <c r="I7" s="41"/>
      <c r="J7" s="41"/>
      <c r="K7" s="41"/>
      <c r="L7" s="41"/>
    </row>
    <row r="8" spans="2:13" x14ac:dyDescent="0.2">
      <c r="B8" s="4">
        <v>1</v>
      </c>
      <c r="C8" s="8" t="s">
        <v>40</v>
      </c>
      <c r="D8" s="4">
        <v>1</v>
      </c>
      <c r="E8" s="4">
        <f>D8*11</f>
        <v>11</v>
      </c>
      <c r="F8" s="4">
        <f>COUNTIF(Respostas!$AU$2:$AU$28,D8*1)</f>
        <v>1</v>
      </c>
      <c r="G8" s="4">
        <f>COUNTIF(Respostas!$AU$2:$AU$28,D8*2)</f>
        <v>0</v>
      </c>
      <c r="H8" s="4">
        <f>COUNTIF(Respostas!$AU$2:$AU$28,D8*3)</f>
        <v>2</v>
      </c>
      <c r="I8" s="4">
        <f>COUNTIF(Respostas!$AU$2:$AU$28,D8*4)</f>
        <v>0</v>
      </c>
      <c r="J8" s="4">
        <f>COUNTIF(Respostas!$AU$2:$AU$28,D8*5)</f>
        <v>0</v>
      </c>
      <c r="K8" s="4">
        <f t="shared" ref="K8:K14" si="0">F8+G8+H8+I8+J8</f>
        <v>3</v>
      </c>
      <c r="L8" s="19">
        <f t="shared" ref="L8:L14" si="1">IFERROR(((F8*1)+(G8*2)+(H8*3)+(I8*4)+(J8*5))/K8,0)</f>
        <v>2.3333333333333335</v>
      </c>
    </row>
    <row r="9" spans="2:13" x14ac:dyDescent="0.2">
      <c r="B9" s="4">
        <v>2</v>
      </c>
      <c r="C9" s="5" t="s">
        <v>39</v>
      </c>
      <c r="D9" s="14">
        <v>101</v>
      </c>
      <c r="E9" s="4">
        <f t="shared" ref="E9:E14" si="2">D9*11</f>
        <v>1111</v>
      </c>
      <c r="F9" s="4">
        <f>COUNTIF(Respostas!$AU$2:$AU$28,D9*1)</f>
        <v>0</v>
      </c>
      <c r="G9" s="4">
        <f>COUNTIF(Respostas!$AU$2:$AU$28,D9*2)</f>
        <v>0</v>
      </c>
      <c r="H9" s="4">
        <f>COUNTIF(Respostas!$AU$2:$AU$28,D9*3)</f>
        <v>2</v>
      </c>
      <c r="I9" s="4">
        <f>COUNTIF(Respostas!$AU$2:$AU$28,D9*4)</f>
        <v>1</v>
      </c>
      <c r="J9" s="4">
        <f>COUNTIF(Respostas!$AU$2:$AU$28,D9*5)</f>
        <v>0</v>
      </c>
      <c r="K9" s="4">
        <f t="shared" si="0"/>
        <v>3</v>
      </c>
      <c r="L9" s="19">
        <f t="shared" si="1"/>
        <v>3.3333333333333335</v>
      </c>
    </row>
    <row r="10" spans="2:13" x14ac:dyDescent="0.2">
      <c r="B10" s="4">
        <v>3</v>
      </c>
      <c r="C10" s="5" t="s">
        <v>34</v>
      </c>
      <c r="D10" s="14">
        <v>1001</v>
      </c>
      <c r="E10" s="4">
        <f t="shared" si="2"/>
        <v>11011</v>
      </c>
      <c r="F10" s="4">
        <f>COUNTIF(Respostas!$AU$2:$AU$28,D10*1)</f>
        <v>0</v>
      </c>
      <c r="G10" s="4">
        <f>COUNTIF(Respostas!$AU$2:$AU$28,D10*2)</f>
        <v>0</v>
      </c>
      <c r="H10" s="4">
        <f>COUNTIF(Respostas!$AU$2:$AU$28,D10*3)</f>
        <v>1</v>
      </c>
      <c r="I10" s="4">
        <f>COUNTIF(Respostas!$AU$2:$AU$28,D10*4)</f>
        <v>1</v>
      </c>
      <c r="J10" s="4">
        <f>COUNTIF(Respostas!$AU$2:$AU$28,D10*5)</f>
        <v>2</v>
      </c>
      <c r="K10" s="4">
        <f t="shared" si="0"/>
        <v>4</v>
      </c>
      <c r="L10" s="19">
        <f t="shared" si="1"/>
        <v>4.25</v>
      </c>
    </row>
    <row r="11" spans="2:13" x14ac:dyDescent="0.2">
      <c r="B11" s="4">
        <v>4</v>
      </c>
      <c r="C11" s="5" t="s">
        <v>42</v>
      </c>
      <c r="D11" s="14">
        <v>10001</v>
      </c>
      <c r="E11" s="4">
        <f t="shared" si="2"/>
        <v>110011</v>
      </c>
      <c r="F11" s="4">
        <f>COUNTIF(Respostas!$AU$2:$AU$28,D11*1)</f>
        <v>0</v>
      </c>
      <c r="G11" s="4">
        <f>COUNTIF(Respostas!$AU$2:$AU$28,D11*2)</f>
        <v>0</v>
      </c>
      <c r="H11" s="4">
        <f>COUNTIF(Respostas!$AU$2:$AU$28,D11*3)</f>
        <v>1</v>
      </c>
      <c r="I11" s="4">
        <f>COUNTIF(Respostas!$AU$2:$AU$28,D11*4)</f>
        <v>1</v>
      </c>
      <c r="J11" s="4">
        <f>COUNTIF(Respostas!$AU$2:$AU$28,D11*5)</f>
        <v>1</v>
      </c>
      <c r="K11" s="4">
        <f t="shared" si="0"/>
        <v>3</v>
      </c>
      <c r="L11" s="19">
        <f t="shared" si="1"/>
        <v>4</v>
      </c>
    </row>
    <row r="12" spans="2:13" x14ac:dyDescent="0.2">
      <c r="B12" s="4">
        <v>5</v>
      </c>
      <c r="C12" s="13" t="s">
        <v>28</v>
      </c>
      <c r="D12" s="15">
        <v>100001</v>
      </c>
      <c r="E12" s="4">
        <f t="shared" si="2"/>
        <v>1100011</v>
      </c>
      <c r="F12" s="4">
        <f>COUNTIF(Respostas!$AU$2:$AU$28,D12*1)</f>
        <v>0</v>
      </c>
      <c r="G12" s="4">
        <f>COUNTIF(Respostas!$AU$2:$AU$28,D12*2)</f>
        <v>0</v>
      </c>
      <c r="H12" s="4">
        <f>COUNTIF(Respostas!$AU$2:$AU$28,D12*3)</f>
        <v>2</v>
      </c>
      <c r="I12" s="4">
        <f>COUNTIF(Respostas!$AU$2:$AU$28,D12*4)</f>
        <v>4</v>
      </c>
      <c r="J12" s="4">
        <f>COUNTIF(Respostas!$AU$2:$AU$28,D12*5)</f>
        <v>0</v>
      </c>
      <c r="K12" s="4">
        <f t="shared" si="0"/>
        <v>6</v>
      </c>
      <c r="L12" s="19">
        <f t="shared" si="1"/>
        <v>3.6666666666666665</v>
      </c>
    </row>
    <row r="13" spans="2:13" x14ac:dyDescent="0.2">
      <c r="B13" s="4">
        <v>6</v>
      </c>
      <c r="C13" s="5" t="s">
        <v>37</v>
      </c>
      <c r="D13" s="14">
        <v>1000001</v>
      </c>
      <c r="E13" s="4">
        <f t="shared" si="2"/>
        <v>11000011</v>
      </c>
      <c r="F13" s="4">
        <f>COUNTIF(Respostas!$AU$2:$AU$28,D13*1)</f>
        <v>1</v>
      </c>
      <c r="G13" s="4">
        <f>COUNTIF(Respostas!$AU$2:$AU$28,D13*2)</f>
        <v>0</v>
      </c>
      <c r="H13" s="4">
        <f>COUNTIF(Respostas!$AU$2:$AU$28,D13*3)</f>
        <v>1</v>
      </c>
      <c r="I13" s="4">
        <f>COUNTIF(Respostas!$AU$2:$AU$28,D13*4)</f>
        <v>3</v>
      </c>
      <c r="J13" s="4">
        <f>COUNTIF(Respostas!$AU$2:$AU$28,D13*5)</f>
        <v>0</v>
      </c>
      <c r="K13" s="4">
        <f t="shared" si="0"/>
        <v>5</v>
      </c>
      <c r="L13" s="19">
        <f t="shared" si="1"/>
        <v>3.2</v>
      </c>
    </row>
    <row r="14" spans="2:13" x14ac:dyDescent="0.2">
      <c r="B14" s="4">
        <v>7</v>
      </c>
      <c r="C14" s="5" t="s">
        <v>38</v>
      </c>
      <c r="D14" s="14">
        <v>100000001</v>
      </c>
      <c r="E14" s="4">
        <f t="shared" si="2"/>
        <v>1100000011</v>
      </c>
      <c r="F14" s="4">
        <f>COUNTIF(Respostas!$AU$2:$AU$28,D14*1)</f>
        <v>0</v>
      </c>
      <c r="G14" s="4">
        <f>COUNTIF(Respostas!$AU$2:$AU$28,D14*2)</f>
        <v>0</v>
      </c>
      <c r="H14" s="4">
        <f>COUNTIF(Respostas!$AU$2:$AU$28,D14*3)</f>
        <v>2</v>
      </c>
      <c r="I14" s="4">
        <f>COUNTIF(Respostas!$AU$2:$AU$28,D14*4)</f>
        <v>0</v>
      </c>
      <c r="J14" s="4">
        <f>COUNTIF(Respostas!$AU$2:$AU$28,D14*5)</f>
        <v>1</v>
      </c>
      <c r="K14" s="4">
        <f t="shared" si="0"/>
        <v>3</v>
      </c>
      <c r="L14" s="19">
        <f t="shared" si="1"/>
        <v>3.6666666666666665</v>
      </c>
    </row>
    <row r="15" spans="2:13" x14ac:dyDescent="0.2">
      <c r="F15" s="10">
        <f>SUM(F8:F14)</f>
        <v>2</v>
      </c>
      <c r="G15" s="10">
        <f t="shared" ref="G15:K15" si="3">SUM(G8:G14)</f>
        <v>0</v>
      </c>
      <c r="H15" s="10">
        <f t="shared" si="3"/>
        <v>11</v>
      </c>
      <c r="I15" s="10">
        <f t="shared" si="3"/>
        <v>10</v>
      </c>
      <c r="J15" s="10">
        <f t="shared" si="3"/>
        <v>4</v>
      </c>
      <c r="K15" s="10">
        <f t="shared" si="3"/>
        <v>27</v>
      </c>
      <c r="L15" s="26">
        <f>AVERAGE(L8:L14)</f>
        <v>3.4928571428571433</v>
      </c>
      <c r="M15" s="18">
        <f>SUM(F15:J15)</f>
        <v>27</v>
      </c>
    </row>
    <row r="17" spans="2:13" x14ac:dyDescent="0.2">
      <c r="B17" s="42" t="s">
        <v>45</v>
      </c>
      <c r="C17" s="43" t="s">
        <v>65</v>
      </c>
      <c r="D17" s="44"/>
      <c r="E17" s="44"/>
      <c r="F17" s="40" t="s">
        <v>33</v>
      </c>
      <c r="G17" s="40" t="s">
        <v>36</v>
      </c>
      <c r="H17" s="40" t="s">
        <v>32</v>
      </c>
      <c r="I17" s="40" t="s">
        <v>31</v>
      </c>
      <c r="J17" s="40" t="s">
        <v>48</v>
      </c>
      <c r="K17" s="40" t="s">
        <v>55</v>
      </c>
      <c r="L17" s="40" t="s">
        <v>56</v>
      </c>
    </row>
    <row r="18" spans="2:13" x14ac:dyDescent="0.2">
      <c r="B18" s="42"/>
      <c r="C18" s="43"/>
      <c r="D18" s="44"/>
      <c r="E18" s="44"/>
      <c r="F18" s="41"/>
      <c r="G18" s="41"/>
      <c r="H18" s="41"/>
      <c r="I18" s="41"/>
      <c r="J18" s="41"/>
      <c r="K18" s="41"/>
      <c r="L18" s="41"/>
    </row>
    <row r="19" spans="2:13" x14ac:dyDescent="0.2">
      <c r="B19" s="4">
        <v>1</v>
      </c>
      <c r="C19" s="8" t="s">
        <v>40</v>
      </c>
      <c r="D19" s="4">
        <v>1</v>
      </c>
      <c r="E19" s="4">
        <f>D19*11</f>
        <v>11</v>
      </c>
      <c r="F19" s="4">
        <f>COUNTIF(Respostas!$AW$2:$AW$28,D19*1)</f>
        <v>1</v>
      </c>
      <c r="G19" s="4">
        <f>COUNTIF(Respostas!$AW$2:$AW$28,D19*2)</f>
        <v>0</v>
      </c>
      <c r="H19" s="4">
        <f>COUNTIF(Respostas!$AW$2:$AW$28,D19*3)</f>
        <v>2</v>
      </c>
      <c r="I19" s="4">
        <f>COUNTIF(Respostas!$AW$2:$AW$28,D19*4)</f>
        <v>0</v>
      </c>
      <c r="J19" s="4">
        <f>COUNTIF(Respostas!$AW$2:$AW$28,D19*5)</f>
        <v>0</v>
      </c>
      <c r="K19" s="4">
        <f t="shared" ref="K19:K25" si="4">F19+G19+H19+I19+J19</f>
        <v>3</v>
      </c>
      <c r="L19" s="19">
        <f t="shared" ref="L19:L25" si="5">IFERROR(((F19*1)+(G19*2)+(H19*3)+(I19*4)+(J19*5))/K19,0)</f>
        <v>2.3333333333333335</v>
      </c>
    </row>
    <row r="20" spans="2:13" x14ac:dyDescent="0.2">
      <c r="B20" s="4">
        <v>2</v>
      </c>
      <c r="C20" s="5" t="s">
        <v>39</v>
      </c>
      <c r="D20" s="14">
        <v>101</v>
      </c>
      <c r="E20" s="4">
        <f t="shared" ref="E20:E25" si="6">D20*11</f>
        <v>1111</v>
      </c>
      <c r="F20" s="4">
        <f>COUNTIF(Respostas!$AW$2:$AW$28,D20*1)</f>
        <v>1</v>
      </c>
      <c r="G20" s="4">
        <f>COUNTIF(Respostas!$AW$2:$AW$28,D20*2)</f>
        <v>0</v>
      </c>
      <c r="H20" s="4">
        <f>COUNTIF(Respostas!$AW$2:$AW$28,D20*3)</f>
        <v>0</v>
      </c>
      <c r="I20" s="4">
        <f>COUNTIF(Respostas!$AW$2:$AW$28,D20*4)</f>
        <v>2</v>
      </c>
      <c r="J20" s="4">
        <f>COUNTIF(Respostas!$AW$2:$AW$28,D20*5)</f>
        <v>0</v>
      </c>
      <c r="K20" s="4">
        <f t="shared" si="4"/>
        <v>3</v>
      </c>
      <c r="L20" s="19">
        <f t="shared" si="5"/>
        <v>3</v>
      </c>
    </row>
    <row r="21" spans="2:13" x14ac:dyDescent="0.2">
      <c r="B21" s="4">
        <v>3</v>
      </c>
      <c r="C21" s="5" t="s">
        <v>34</v>
      </c>
      <c r="D21" s="14">
        <v>1001</v>
      </c>
      <c r="E21" s="4">
        <f t="shared" si="6"/>
        <v>11011</v>
      </c>
      <c r="F21" s="4">
        <f>COUNTIF(Respostas!$AW$2:$AW$28,D21*1)</f>
        <v>0</v>
      </c>
      <c r="G21" s="4">
        <f>COUNTIF(Respostas!$AW$2:$AW$28,D21*2)</f>
        <v>0</v>
      </c>
      <c r="H21" s="4">
        <f>COUNTIF(Respostas!$AW$2:$AW$28,D21*3)</f>
        <v>0</v>
      </c>
      <c r="I21" s="4">
        <f>COUNTIF(Respostas!$AW$2:$AW$28,D21*4)</f>
        <v>4</v>
      </c>
      <c r="J21" s="4">
        <f>COUNTIF(Respostas!$AW$2:$AW$28,D21*5)</f>
        <v>0</v>
      </c>
      <c r="K21" s="4">
        <f t="shared" si="4"/>
        <v>4</v>
      </c>
      <c r="L21" s="19">
        <f t="shared" si="5"/>
        <v>4</v>
      </c>
    </row>
    <row r="22" spans="2:13" x14ac:dyDescent="0.2">
      <c r="B22" s="4">
        <v>4</v>
      </c>
      <c r="C22" s="5" t="s">
        <v>42</v>
      </c>
      <c r="D22" s="14">
        <v>10001</v>
      </c>
      <c r="E22" s="4">
        <f t="shared" si="6"/>
        <v>110011</v>
      </c>
      <c r="F22" s="4">
        <f>COUNTIF(Respostas!$AW$2:$AW$28,D22*1)</f>
        <v>0</v>
      </c>
      <c r="G22" s="4">
        <f>COUNTIF(Respostas!$AW$2:$AW$28,D22*2)</f>
        <v>0</v>
      </c>
      <c r="H22" s="4">
        <f>COUNTIF(Respostas!$AW$2:$AW$28,D22*3)</f>
        <v>1</v>
      </c>
      <c r="I22" s="4">
        <f>COUNTIF(Respostas!$AW$2:$AW$28,D22*4)</f>
        <v>1</v>
      </c>
      <c r="J22" s="4">
        <f>COUNTIF(Respostas!$AW$2:$AW$28,D22*5)</f>
        <v>1</v>
      </c>
      <c r="K22" s="4">
        <f t="shared" si="4"/>
        <v>3</v>
      </c>
      <c r="L22" s="19">
        <f t="shared" si="5"/>
        <v>4</v>
      </c>
    </row>
    <row r="23" spans="2:13" x14ac:dyDescent="0.2">
      <c r="B23" s="4">
        <v>5</v>
      </c>
      <c r="C23" s="13" t="s">
        <v>28</v>
      </c>
      <c r="D23" s="15">
        <v>100001</v>
      </c>
      <c r="E23" s="4">
        <f t="shared" si="6"/>
        <v>1100011</v>
      </c>
      <c r="F23" s="4">
        <f>COUNTIF(Respostas!$AW$2:$AW$28,D23*1)</f>
        <v>0</v>
      </c>
      <c r="G23" s="4">
        <f>COUNTIF(Respostas!$AW$2:$AW$28,D23*2)</f>
        <v>0</v>
      </c>
      <c r="H23" s="4">
        <f>COUNTIF(Respostas!$AW$2:$AW$28,D23*3)</f>
        <v>2</v>
      </c>
      <c r="I23" s="4">
        <f>COUNTIF(Respostas!$AW$2:$AW$28,D23*4)</f>
        <v>4</v>
      </c>
      <c r="J23" s="4">
        <f>COUNTIF(Respostas!$AW$2:$AW$28,D23*5)</f>
        <v>0</v>
      </c>
      <c r="K23" s="4">
        <f t="shared" si="4"/>
        <v>6</v>
      </c>
      <c r="L23" s="19">
        <f t="shared" si="5"/>
        <v>3.6666666666666665</v>
      </c>
    </row>
    <row r="24" spans="2:13" x14ac:dyDescent="0.2">
      <c r="B24" s="4">
        <v>6</v>
      </c>
      <c r="C24" s="5" t="s">
        <v>37</v>
      </c>
      <c r="D24" s="14">
        <v>1000001</v>
      </c>
      <c r="E24" s="4">
        <f t="shared" si="6"/>
        <v>11000011</v>
      </c>
      <c r="F24" s="4">
        <f>COUNTIF(Respostas!$AW$2:$AW$28,D24*1)</f>
        <v>1</v>
      </c>
      <c r="G24" s="4">
        <f>COUNTIF(Respostas!$AW$2:$AW$28,D24*2)</f>
        <v>0</v>
      </c>
      <c r="H24" s="4">
        <f>COUNTIF(Respostas!$AW$2:$AW$28,D24*3)</f>
        <v>2</v>
      </c>
      <c r="I24" s="4">
        <f>COUNTIF(Respostas!$AW$2:$AW$28,D24*4)</f>
        <v>2</v>
      </c>
      <c r="J24" s="4">
        <f>COUNTIF(Respostas!$AW$2:$AW$28,D24*5)</f>
        <v>0</v>
      </c>
      <c r="K24" s="4">
        <f t="shared" si="4"/>
        <v>5</v>
      </c>
      <c r="L24" s="19">
        <f t="shared" si="5"/>
        <v>3</v>
      </c>
    </row>
    <row r="25" spans="2:13" x14ac:dyDescent="0.2">
      <c r="B25" s="4">
        <v>7</v>
      </c>
      <c r="C25" s="5" t="s">
        <v>38</v>
      </c>
      <c r="D25" s="14">
        <v>100000001</v>
      </c>
      <c r="E25" s="4">
        <f t="shared" si="6"/>
        <v>1100000011</v>
      </c>
      <c r="F25" s="4">
        <f>COUNTIF(Respostas!$AW$2:$AW$28,D25*1)</f>
        <v>0</v>
      </c>
      <c r="G25" s="4">
        <f>COUNTIF(Respostas!$AW$2:$AW$28,D25*2)</f>
        <v>0</v>
      </c>
      <c r="H25" s="4">
        <f>COUNTIF(Respostas!$AW$2:$AW$28,D25*3)</f>
        <v>3</v>
      </c>
      <c r="I25" s="4">
        <f>COUNTIF(Respostas!$AW$2:$AW$28,D25*4)</f>
        <v>0</v>
      </c>
      <c r="J25" s="4">
        <f>COUNTIF(Respostas!$AW$2:$AW$28,D25*5)</f>
        <v>0</v>
      </c>
      <c r="K25" s="4">
        <f t="shared" si="4"/>
        <v>3</v>
      </c>
      <c r="L25" s="19">
        <f t="shared" si="5"/>
        <v>3</v>
      </c>
    </row>
    <row r="26" spans="2:13" x14ac:dyDescent="0.2">
      <c r="F26" s="10">
        <f>SUM(F19:F25)</f>
        <v>3</v>
      </c>
      <c r="G26" s="10">
        <f t="shared" ref="G26:K26" si="7">SUM(G19:G25)</f>
        <v>0</v>
      </c>
      <c r="H26" s="10">
        <f t="shared" si="7"/>
        <v>10</v>
      </c>
      <c r="I26" s="10">
        <f t="shared" si="7"/>
        <v>13</v>
      </c>
      <c r="J26" s="10">
        <f t="shared" si="7"/>
        <v>1</v>
      </c>
      <c r="K26" s="10">
        <f t="shared" si="7"/>
        <v>27</v>
      </c>
      <c r="L26" s="26">
        <f>AVERAGE(L19:L25)</f>
        <v>3.2857142857142856</v>
      </c>
      <c r="M26" s="18">
        <f>SUM(F26:J26)</f>
        <v>27</v>
      </c>
    </row>
    <row r="28" spans="2:13" x14ac:dyDescent="0.2">
      <c r="B28" s="42" t="s">
        <v>45</v>
      </c>
      <c r="C28" s="43" t="s">
        <v>66</v>
      </c>
      <c r="D28" s="44"/>
      <c r="E28" s="44"/>
      <c r="F28" s="40" t="s">
        <v>33</v>
      </c>
      <c r="G28" s="40" t="s">
        <v>36</v>
      </c>
      <c r="H28" s="40" t="s">
        <v>32</v>
      </c>
      <c r="I28" s="40" t="s">
        <v>31</v>
      </c>
      <c r="J28" s="40" t="s">
        <v>48</v>
      </c>
      <c r="K28" s="40" t="s">
        <v>55</v>
      </c>
      <c r="L28" s="40" t="s">
        <v>56</v>
      </c>
    </row>
    <row r="29" spans="2:13" ht="15" customHeight="1" x14ac:dyDescent="0.2">
      <c r="B29" s="42"/>
      <c r="C29" s="43"/>
      <c r="D29" s="44"/>
      <c r="E29" s="44"/>
      <c r="F29" s="41"/>
      <c r="G29" s="41"/>
      <c r="H29" s="41"/>
      <c r="I29" s="41"/>
      <c r="J29" s="41"/>
      <c r="K29" s="41"/>
      <c r="L29" s="41"/>
    </row>
    <row r="30" spans="2:13" x14ac:dyDescent="0.2">
      <c r="B30" s="4">
        <v>1</v>
      </c>
      <c r="C30" s="8" t="s">
        <v>40</v>
      </c>
      <c r="D30" s="4">
        <v>1</v>
      </c>
      <c r="E30" s="4">
        <f>D30*11</f>
        <v>11</v>
      </c>
      <c r="F30" s="4">
        <f>COUNTIF(Respostas!$AY$2:$AY$28,D30*1)</f>
        <v>1</v>
      </c>
      <c r="G30" s="4">
        <f>COUNTIF(Respostas!$AY$2:$AY$28,D30*2)</f>
        <v>0</v>
      </c>
      <c r="H30" s="4">
        <f>COUNTIF(Respostas!$AY$2:$AY$28,D30*3)</f>
        <v>0</v>
      </c>
      <c r="I30" s="4">
        <f>COUNTIF(Respostas!$AY$2:$AY$28,D30*4)</f>
        <v>2</v>
      </c>
      <c r="J30" s="4">
        <f>COUNTIF(Respostas!$AY$2:$AY$28,D30*5)</f>
        <v>0</v>
      </c>
      <c r="K30" s="4">
        <f t="shared" ref="K30:K36" si="8">F30+G30+H30+I30+J30</f>
        <v>3</v>
      </c>
      <c r="L30" s="19">
        <f t="shared" ref="L30:L36" si="9">IFERROR(((F30*1)+(G30*2)+(H30*3)+(I30*4)+(J30*5))/K30,0)</f>
        <v>3</v>
      </c>
    </row>
    <row r="31" spans="2:13" x14ac:dyDescent="0.2">
      <c r="B31" s="4">
        <v>2</v>
      </c>
      <c r="C31" s="5" t="s">
        <v>39</v>
      </c>
      <c r="D31" s="14">
        <v>101</v>
      </c>
      <c r="E31" s="4">
        <f t="shared" ref="E31:E36" si="10">D31*11</f>
        <v>1111</v>
      </c>
      <c r="F31" s="4">
        <f>COUNTIF(Respostas!$AY$2:$AY$28,D31*1)</f>
        <v>0</v>
      </c>
      <c r="G31" s="4">
        <f>COUNTIF(Respostas!$AY$2:$AY$28,D31*2)</f>
        <v>0</v>
      </c>
      <c r="H31" s="4">
        <f>COUNTIF(Respostas!$AY$2:$AY$28,D31*3)</f>
        <v>2</v>
      </c>
      <c r="I31" s="4">
        <f>COUNTIF(Respostas!$AY$2:$AY$28,D31*4)</f>
        <v>1</v>
      </c>
      <c r="J31" s="4">
        <f>COUNTIF(Respostas!$AY$2:$AY$28,D31*5)</f>
        <v>0</v>
      </c>
      <c r="K31" s="4">
        <f t="shared" si="8"/>
        <v>3</v>
      </c>
      <c r="L31" s="19">
        <f t="shared" si="9"/>
        <v>3.3333333333333335</v>
      </c>
    </row>
    <row r="32" spans="2:13" x14ac:dyDescent="0.2">
      <c r="B32" s="4">
        <v>3</v>
      </c>
      <c r="C32" s="5" t="s">
        <v>34</v>
      </c>
      <c r="D32" s="14">
        <v>1001</v>
      </c>
      <c r="E32" s="4">
        <f t="shared" si="10"/>
        <v>11011</v>
      </c>
      <c r="F32" s="4">
        <f>COUNTIF(Respostas!$AY$2:$AY$28,D32*1)</f>
        <v>0</v>
      </c>
      <c r="G32" s="4">
        <f>COUNTIF(Respostas!$AY$2:$AY$28,D32*2)</f>
        <v>0</v>
      </c>
      <c r="H32" s="4">
        <f>COUNTIF(Respostas!$AY$2:$AY$28,D32*3)</f>
        <v>1</v>
      </c>
      <c r="I32" s="4">
        <f>COUNTIF(Respostas!$AY$2:$AY$28,D32*4)</f>
        <v>1</v>
      </c>
      <c r="J32" s="4">
        <f>COUNTIF(Respostas!$AY$2:$AY$28,D32*5)</f>
        <v>2</v>
      </c>
      <c r="K32" s="4">
        <f t="shared" si="8"/>
        <v>4</v>
      </c>
      <c r="L32" s="19">
        <f t="shared" si="9"/>
        <v>4.25</v>
      </c>
    </row>
    <row r="33" spans="2:13" x14ac:dyDescent="0.2">
      <c r="B33" s="4">
        <v>4</v>
      </c>
      <c r="C33" s="5" t="s">
        <v>42</v>
      </c>
      <c r="D33" s="14">
        <v>10001</v>
      </c>
      <c r="E33" s="4">
        <f t="shared" si="10"/>
        <v>110011</v>
      </c>
      <c r="F33" s="4">
        <f>COUNTIF(Respostas!$AY$2:$AY$28,D33*1)</f>
        <v>0</v>
      </c>
      <c r="G33" s="4">
        <f>COUNTIF(Respostas!$AY$2:$AY$28,D33*2)</f>
        <v>0</v>
      </c>
      <c r="H33" s="4">
        <f>COUNTIF(Respostas!$AY$2:$AY$28,D33*3)</f>
        <v>0</v>
      </c>
      <c r="I33" s="4">
        <f>COUNTIF(Respostas!$AY$2:$AY$28,D33*4)</f>
        <v>2</v>
      </c>
      <c r="J33" s="4">
        <f>COUNTIF(Respostas!$AY$2:$AY$28,D33*5)</f>
        <v>1</v>
      </c>
      <c r="K33" s="4">
        <f t="shared" si="8"/>
        <v>3</v>
      </c>
      <c r="L33" s="19">
        <f t="shared" si="9"/>
        <v>4.333333333333333</v>
      </c>
    </row>
    <row r="34" spans="2:13" x14ac:dyDescent="0.2">
      <c r="B34" s="4">
        <v>5</v>
      </c>
      <c r="C34" s="13" t="s">
        <v>28</v>
      </c>
      <c r="D34" s="15">
        <v>100001</v>
      </c>
      <c r="E34" s="4">
        <f t="shared" si="10"/>
        <v>1100011</v>
      </c>
      <c r="F34" s="4">
        <f>COUNTIF(Respostas!$AY$2:$AY$28,D34*1)</f>
        <v>1</v>
      </c>
      <c r="G34" s="4">
        <f>COUNTIF(Respostas!$AY$2:$AY$28,D34*2)</f>
        <v>0</v>
      </c>
      <c r="H34" s="4">
        <f>COUNTIF(Respostas!$AY$2:$AY$28,D34*3)</f>
        <v>0</v>
      </c>
      <c r="I34" s="4">
        <f>COUNTIF(Respostas!$AY$2:$AY$28,D34*4)</f>
        <v>5</v>
      </c>
      <c r="J34" s="4">
        <f>COUNTIF(Respostas!$AY$2:$AY$28,D34*5)</f>
        <v>0</v>
      </c>
      <c r="K34" s="4">
        <f t="shared" si="8"/>
        <v>6</v>
      </c>
      <c r="L34" s="19">
        <f t="shared" si="9"/>
        <v>3.5</v>
      </c>
    </row>
    <row r="35" spans="2:13" x14ac:dyDescent="0.2">
      <c r="B35" s="4">
        <v>6</v>
      </c>
      <c r="C35" s="5" t="s">
        <v>37</v>
      </c>
      <c r="D35" s="14">
        <v>1000001</v>
      </c>
      <c r="E35" s="4">
        <f t="shared" si="10"/>
        <v>11000011</v>
      </c>
      <c r="F35" s="4">
        <f>COUNTIF(Respostas!$AY$2:$AY$28,D35*1)</f>
        <v>1</v>
      </c>
      <c r="G35" s="4">
        <f>COUNTIF(Respostas!$AY$2:$AY$28,D35*2)</f>
        <v>0</v>
      </c>
      <c r="H35" s="4">
        <f>COUNTIF(Respostas!$AY$2:$AY$28,D35*3)</f>
        <v>1</v>
      </c>
      <c r="I35" s="4">
        <f>COUNTIF(Respostas!$AY$2:$AY$28,D35*4)</f>
        <v>3</v>
      </c>
      <c r="J35" s="4">
        <f>COUNTIF(Respostas!$AY$2:$AY$28,D35*5)</f>
        <v>0</v>
      </c>
      <c r="K35" s="4">
        <f t="shared" si="8"/>
        <v>5</v>
      </c>
      <c r="L35" s="19">
        <f t="shared" si="9"/>
        <v>3.2</v>
      </c>
    </row>
    <row r="36" spans="2:13" x14ac:dyDescent="0.2">
      <c r="B36" s="4">
        <v>7</v>
      </c>
      <c r="C36" s="5" t="s">
        <v>38</v>
      </c>
      <c r="D36" s="14">
        <v>100000001</v>
      </c>
      <c r="E36" s="4">
        <f t="shared" si="10"/>
        <v>1100000011</v>
      </c>
      <c r="F36" s="4">
        <f>COUNTIF(Respostas!$AY$2:$AY$28,D36*1)</f>
        <v>0</v>
      </c>
      <c r="G36" s="4">
        <f>COUNTIF(Respostas!$AY$2:$AY$28,D36*2)</f>
        <v>0</v>
      </c>
      <c r="H36" s="4">
        <f>COUNTIF(Respostas!$AY$2:$AY$28,D36*3)</f>
        <v>2</v>
      </c>
      <c r="I36" s="4">
        <f>COUNTIF(Respostas!$AY$2:$AY$28,D36*4)</f>
        <v>0</v>
      </c>
      <c r="J36" s="4">
        <f>COUNTIF(Respostas!$AY$2:$AY$28,D36*5)</f>
        <v>1</v>
      </c>
      <c r="K36" s="4">
        <f t="shared" si="8"/>
        <v>3</v>
      </c>
      <c r="L36" s="19">
        <f t="shared" si="9"/>
        <v>3.6666666666666665</v>
      </c>
    </row>
    <row r="37" spans="2:13" x14ac:dyDescent="0.2">
      <c r="F37" s="10">
        <f>SUM(F30:F36)</f>
        <v>3</v>
      </c>
      <c r="G37" s="10">
        <f t="shared" ref="G37:K37" si="11">SUM(G30:G36)</f>
        <v>0</v>
      </c>
      <c r="H37" s="10">
        <f t="shared" si="11"/>
        <v>6</v>
      </c>
      <c r="I37" s="10">
        <f t="shared" si="11"/>
        <v>14</v>
      </c>
      <c r="J37" s="10">
        <f t="shared" si="11"/>
        <v>4</v>
      </c>
      <c r="K37" s="10">
        <f t="shared" si="11"/>
        <v>27</v>
      </c>
      <c r="L37" s="26">
        <f>AVERAGE(L30:L36)</f>
        <v>3.611904761904762</v>
      </c>
      <c r="M37" s="18">
        <f>SUM(F37:J37)</f>
        <v>27</v>
      </c>
    </row>
    <row r="39" spans="2:13" x14ac:dyDescent="0.2">
      <c r="B39" s="42" t="s">
        <v>45</v>
      </c>
      <c r="C39" s="43" t="s">
        <v>67</v>
      </c>
      <c r="D39" s="44"/>
      <c r="E39" s="44"/>
      <c r="F39" s="40" t="s">
        <v>33</v>
      </c>
      <c r="G39" s="40" t="s">
        <v>36</v>
      </c>
      <c r="H39" s="40" t="s">
        <v>32</v>
      </c>
      <c r="I39" s="40" t="s">
        <v>31</v>
      </c>
      <c r="J39" s="40" t="s">
        <v>48</v>
      </c>
      <c r="K39" s="40" t="s">
        <v>55</v>
      </c>
      <c r="L39" s="40" t="s">
        <v>56</v>
      </c>
    </row>
    <row r="40" spans="2:13" x14ac:dyDescent="0.2">
      <c r="B40" s="42"/>
      <c r="C40" s="43"/>
      <c r="D40" s="44"/>
      <c r="E40" s="44"/>
      <c r="F40" s="41"/>
      <c r="G40" s="41"/>
      <c r="H40" s="41"/>
      <c r="I40" s="41"/>
      <c r="J40" s="41"/>
      <c r="K40" s="41"/>
      <c r="L40" s="41"/>
    </row>
    <row r="41" spans="2:13" x14ac:dyDescent="0.2">
      <c r="B41" s="4">
        <v>1</v>
      </c>
      <c r="C41" s="8" t="s">
        <v>40</v>
      </c>
      <c r="D41" s="4">
        <v>1</v>
      </c>
      <c r="E41" s="4">
        <f>D41*11</f>
        <v>11</v>
      </c>
      <c r="F41" s="4">
        <f>COUNTIF(Respostas!$BA$2:$BA$28,D41*1)</f>
        <v>1</v>
      </c>
      <c r="G41" s="4">
        <f>COUNTIF(Respostas!$BA$2:$BA$28,D41*2)</f>
        <v>0</v>
      </c>
      <c r="H41" s="4">
        <f>COUNTIF(Respostas!$BA$2:$BA$28,D41*3)</f>
        <v>1</v>
      </c>
      <c r="I41" s="4">
        <f>COUNTIF(Respostas!$BA$2:$BA$28,D41*4)</f>
        <v>1</v>
      </c>
      <c r="J41" s="4">
        <f>COUNTIF(Respostas!$BA$2:$BA$28,D41*5)</f>
        <v>0</v>
      </c>
      <c r="K41" s="4">
        <f t="shared" ref="K41:K47" si="12">F41+G41+H41+I41+J41</f>
        <v>3</v>
      </c>
      <c r="L41" s="19">
        <f t="shared" ref="L41:L47" si="13">IFERROR(((F41*1)+(G41*2)+(H41*3)+(I41*4)+(J41*5))/K41,0)</f>
        <v>2.6666666666666665</v>
      </c>
    </row>
    <row r="42" spans="2:13" x14ac:dyDescent="0.2">
      <c r="B42" s="4">
        <v>2</v>
      </c>
      <c r="C42" s="5" t="s">
        <v>39</v>
      </c>
      <c r="D42" s="14">
        <v>101</v>
      </c>
      <c r="E42" s="4">
        <f t="shared" ref="E42:E47" si="14">D42*11</f>
        <v>1111</v>
      </c>
      <c r="F42" s="4">
        <f>COUNTIF(Respostas!$BA$2:$BA$28,D42*1)</f>
        <v>0</v>
      </c>
      <c r="G42" s="4">
        <f>COUNTIF(Respostas!$BA$2:$BA$28,D42*2)</f>
        <v>0</v>
      </c>
      <c r="H42" s="4">
        <f>COUNTIF(Respostas!$BA$2:$BA$28,D42*3)</f>
        <v>1</v>
      </c>
      <c r="I42" s="4">
        <f>COUNTIF(Respostas!$BA$2:$BA$28,D42*4)</f>
        <v>2</v>
      </c>
      <c r="J42" s="4">
        <f>COUNTIF(Respostas!$BA$2:$BA$28,D42*5)</f>
        <v>0</v>
      </c>
      <c r="K42" s="4">
        <f t="shared" si="12"/>
        <v>3</v>
      </c>
      <c r="L42" s="19">
        <f t="shared" si="13"/>
        <v>3.6666666666666665</v>
      </c>
    </row>
    <row r="43" spans="2:13" x14ac:dyDescent="0.2">
      <c r="B43" s="4">
        <v>3</v>
      </c>
      <c r="C43" s="5" t="s">
        <v>34</v>
      </c>
      <c r="D43" s="14">
        <v>1001</v>
      </c>
      <c r="E43" s="4">
        <f t="shared" si="14"/>
        <v>11011</v>
      </c>
      <c r="F43" s="4">
        <f>COUNTIF(Respostas!$BA$2:$BA$28,D43*1)</f>
        <v>0</v>
      </c>
      <c r="G43" s="4">
        <f>COUNTIF(Respostas!$BA$2:$BA$28,D43*2)</f>
        <v>0</v>
      </c>
      <c r="H43" s="4">
        <f>COUNTIF(Respostas!$BA$2:$BA$28,D43*3)</f>
        <v>1</v>
      </c>
      <c r="I43" s="4">
        <f>COUNTIF(Respostas!$BA$2:$BA$28,D43*4)</f>
        <v>1</v>
      </c>
      <c r="J43" s="4">
        <f>COUNTIF(Respostas!$BA$2:$BA$28,D43*5)</f>
        <v>2</v>
      </c>
      <c r="K43" s="4">
        <f t="shared" si="12"/>
        <v>4</v>
      </c>
      <c r="L43" s="19">
        <f t="shared" si="13"/>
        <v>4.25</v>
      </c>
    </row>
    <row r="44" spans="2:13" x14ac:dyDescent="0.2">
      <c r="B44" s="4">
        <v>4</v>
      </c>
      <c r="C44" s="5" t="s">
        <v>42</v>
      </c>
      <c r="D44" s="14">
        <v>10001</v>
      </c>
      <c r="E44" s="4">
        <f t="shared" si="14"/>
        <v>110011</v>
      </c>
      <c r="F44" s="4">
        <f>COUNTIF(Respostas!$BA$2:$BA$28,D44*1)</f>
        <v>0</v>
      </c>
      <c r="G44" s="4">
        <f>COUNTIF(Respostas!$BA$2:$BA$28,D44*2)</f>
        <v>0</v>
      </c>
      <c r="H44" s="4">
        <f>COUNTIF(Respostas!$BA$2:$BA$28,D44*3)</f>
        <v>0</v>
      </c>
      <c r="I44" s="4">
        <f>COUNTIF(Respostas!$BA$2:$BA$28,D44*4)</f>
        <v>2</v>
      </c>
      <c r="J44" s="4">
        <f>COUNTIF(Respostas!$BA$2:$BA$28,D44*5)</f>
        <v>1</v>
      </c>
      <c r="K44" s="4">
        <f t="shared" si="12"/>
        <v>3</v>
      </c>
      <c r="L44" s="19">
        <f t="shared" si="13"/>
        <v>4.333333333333333</v>
      </c>
    </row>
    <row r="45" spans="2:13" x14ac:dyDescent="0.2">
      <c r="B45" s="4">
        <v>5</v>
      </c>
      <c r="C45" s="13" t="s">
        <v>28</v>
      </c>
      <c r="D45" s="15">
        <v>100001</v>
      </c>
      <c r="E45" s="4">
        <f t="shared" si="14"/>
        <v>1100011</v>
      </c>
      <c r="F45" s="4">
        <f>COUNTIF(Respostas!$BA$2:$BA$28,D45*1)</f>
        <v>1</v>
      </c>
      <c r="G45" s="4">
        <f>COUNTIF(Respostas!$BA$2:$BA$28,D45*2)</f>
        <v>0</v>
      </c>
      <c r="H45" s="4">
        <f>COUNTIF(Respostas!$BA$2:$BA$28,D45*3)</f>
        <v>0</v>
      </c>
      <c r="I45" s="4">
        <f>COUNTIF(Respostas!$BA$2:$BA$28,D45*4)</f>
        <v>5</v>
      </c>
      <c r="J45" s="4">
        <f>COUNTIF(Respostas!$BA$2:$BA$28,D45*5)</f>
        <v>0</v>
      </c>
      <c r="K45" s="4">
        <f t="shared" si="12"/>
        <v>6</v>
      </c>
      <c r="L45" s="19">
        <f t="shared" si="13"/>
        <v>3.5</v>
      </c>
    </row>
    <row r="46" spans="2:13" x14ac:dyDescent="0.2">
      <c r="B46" s="4">
        <v>6</v>
      </c>
      <c r="C46" s="5" t="s">
        <v>37</v>
      </c>
      <c r="D46" s="14">
        <v>1000001</v>
      </c>
      <c r="E46" s="4">
        <f t="shared" si="14"/>
        <v>11000011</v>
      </c>
      <c r="F46" s="4">
        <f>COUNTIF(Respostas!$BA$2:$BA$28,D46*1)</f>
        <v>1</v>
      </c>
      <c r="G46" s="4">
        <f>COUNTIF(Respostas!$BA$2:$BA$28,D46*2)</f>
        <v>0</v>
      </c>
      <c r="H46" s="4">
        <f>COUNTIF(Respostas!$BA$2:$BA$28,D46*3)</f>
        <v>1</v>
      </c>
      <c r="I46" s="4">
        <f>COUNTIF(Respostas!$BA$2:$BA$28,D46*4)</f>
        <v>3</v>
      </c>
      <c r="J46" s="4">
        <f>COUNTIF(Respostas!$BA$2:$BA$28,D46*5)</f>
        <v>0</v>
      </c>
      <c r="K46" s="4">
        <f t="shared" si="12"/>
        <v>5</v>
      </c>
      <c r="L46" s="19">
        <f t="shared" si="13"/>
        <v>3.2</v>
      </c>
    </row>
    <row r="47" spans="2:13" x14ac:dyDescent="0.2">
      <c r="B47" s="4">
        <v>7</v>
      </c>
      <c r="C47" s="5" t="s">
        <v>38</v>
      </c>
      <c r="D47" s="14">
        <v>100000001</v>
      </c>
      <c r="E47" s="4">
        <f t="shared" si="14"/>
        <v>1100000011</v>
      </c>
      <c r="F47" s="4">
        <f>COUNTIF(Respostas!$BA$2:$BA$28,D47*1)</f>
        <v>0</v>
      </c>
      <c r="G47" s="4">
        <f>COUNTIF(Respostas!$BA$2:$BA$28,D47*2)</f>
        <v>0</v>
      </c>
      <c r="H47" s="4">
        <f>COUNTIF(Respostas!$BA$2:$BA$28,D47*3)</f>
        <v>2</v>
      </c>
      <c r="I47" s="4">
        <f>COUNTIF(Respostas!$BA$2:$BA$28,D47*4)</f>
        <v>1</v>
      </c>
      <c r="J47" s="4">
        <f>COUNTIF(Respostas!$BA$2:$BA$28,D47*5)</f>
        <v>0</v>
      </c>
      <c r="K47" s="4">
        <f t="shared" si="12"/>
        <v>3</v>
      </c>
      <c r="L47" s="19">
        <f t="shared" si="13"/>
        <v>3.3333333333333335</v>
      </c>
    </row>
    <row r="48" spans="2:13" x14ac:dyDescent="0.2">
      <c r="F48" s="10">
        <f>SUM(F41:F47)</f>
        <v>3</v>
      </c>
      <c r="G48" s="10">
        <f t="shared" ref="G48:K48" si="15">SUM(G41:G47)</f>
        <v>0</v>
      </c>
      <c r="H48" s="10">
        <f t="shared" si="15"/>
        <v>6</v>
      </c>
      <c r="I48" s="10">
        <f t="shared" si="15"/>
        <v>15</v>
      </c>
      <c r="J48" s="10">
        <f t="shared" si="15"/>
        <v>3</v>
      </c>
      <c r="K48" s="10">
        <f t="shared" si="15"/>
        <v>27</v>
      </c>
      <c r="L48" s="26">
        <f>AVERAGE(L41:L47)</f>
        <v>3.5642857142857136</v>
      </c>
      <c r="M48" s="18">
        <f>SUM(F48:J48)</f>
        <v>27</v>
      </c>
    </row>
    <row r="50" spans="2:13" x14ac:dyDescent="0.2">
      <c r="B50" s="42" t="s">
        <v>45</v>
      </c>
      <c r="C50" s="43" t="s">
        <v>68</v>
      </c>
      <c r="D50" s="44"/>
      <c r="E50" s="44"/>
      <c r="F50" s="40" t="s">
        <v>33</v>
      </c>
      <c r="G50" s="40" t="s">
        <v>36</v>
      </c>
      <c r="H50" s="40" t="s">
        <v>32</v>
      </c>
      <c r="I50" s="40" t="s">
        <v>31</v>
      </c>
      <c r="J50" s="40" t="s">
        <v>48</v>
      </c>
      <c r="K50" s="40" t="s">
        <v>55</v>
      </c>
      <c r="L50" s="40" t="s">
        <v>56</v>
      </c>
    </row>
    <row r="51" spans="2:13" x14ac:dyDescent="0.2">
      <c r="B51" s="42"/>
      <c r="C51" s="43"/>
      <c r="D51" s="44"/>
      <c r="E51" s="44"/>
      <c r="F51" s="41"/>
      <c r="G51" s="41"/>
      <c r="H51" s="41"/>
      <c r="I51" s="41"/>
      <c r="J51" s="41"/>
      <c r="K51" s="41"/>
      <c r="L51" s="41"/>
    </row>
    <row r="52" spans="2:13" x14ac:dyDescent="0.2">
      <c r="B52" s="4">
        <v>1</v>
      </c>
      <c r="C52" s="8" t="s">
        <v>40</v>
      </c>
      <c r="D52" s="4">
        <v>1</v>
      </c>
      <c r="E52" s="4">
        <f>D52*11</f>
        <v>11</v>
      </c>
      <c r="F52" s="4">
        <f>COUNTIF(Respostas!$BC$2:$BC$28,D52*1)</f>
        <v>1</v>
      </c>
      <c r="G52" s="4">
        <f>COUNTIF(Respostas!$BC$2:$BC$28,D52*2)</f>
        <v>1</v>
      </c>
      <c r="H52" s="4">
        <f>COUNTIF(Respostas!$BC$2:$BC$28,D52*3)</f>
        <v>1</v>
      </c>
      <c r="I52" s="4">
        <f>COUNTIF(Respostas!$BC$2:$BC$28,D52*4)</f>
        <v>0</v>
      </c>
      <c r="J52" s="4">
        <f>COUNTIF(Respostas!$BC$2:$BC$28,D52*5)</f>
        <v>0</v>
      </c>
      <c r="K52" s="4">
        <f t="shared" ref="K52:K58" si="16">F52+G52+H52+I52+J52</f>
        <v>3</v>
      </c>
      <c r="L52" s="19">
        <f t="shared" ref="L52:L58" si="17">IFERROR(((F52*1)+(G52*2)+(H52*3)+(I52*4)+(J52*5))/K52,0)</f>
        <v>2</v>
      </c>
    </row>
    <row r="53" spans="2:13" x14ac:dyDescent="0.2">
      <c r="B53" s="4">
        <v>2</v>
      </c>
      <c r="C53" s="5" t="s">
        <v>39</v>
      </c>
      <c r="D53" s="14">
        <v>101</v>
      </c>
      <c r="E53" s="4">
        <f t="shared" ref="E53:E58" si="18">D53*11</f>
        <v>1111</v>
      </c>
      <c r="F53" s="4">
        <f>COUNTIF(Respostas!$BC$2:$BC$28,D53*1)</f>
        <v>0</v>
      </c>
      <c r="G53" s="4">
        <f>COUNTIF(Respostas!$BC$2:$BC$28,D53*2)</f>
        <v>0</v>
      </c>
      <c r="H53" s="4">
        <f>COUNTIF(Respostas!$BC$2:$BC$28,D53*3)</f>
        <v>0</v>
      </c>
      <c r="I53" s="4">
        <f>COUNTIF(Respostas!$BC$2:$BC$28,D53*4)</f>
        <v>3</v>
      </c>
      <c r="J53" s="4">
        <f>COUNTIF(Respostas!$BC$2:$BC$28,D53*5)</f>
        <v>0</v>
      </c>
      <c r="K53" s="4">
        <f t="shared" si="16"/>
        <v>3</v>
      </c>
      <c r="L53" s="19">
        <f t="shared" si="17"/>
        <v>4</v>
      </c>
    </row>
    <row r="54" spans="2:13" x14ac:dyDescent="0.2">
      <c r="B54" s="4">
        <v>3</v>
      </c>
      <c r="C54" s="5" t="s">
        <v>34</v>
      </c>
      <c r="D54" s="14">
        <v>1001</v>
      </c>
      <c r="E54" s="4">
        <f t="shared" si="18"/>
        <v>11011</v>
      </c>
      <c r="F54" s="4">
        <f>COUNTIF(Respostas!$BC$2:$BC$28,D54*1)</f>
        <v>0</v>
      </c>
      <c r="G54" s="4">
        <f>COUNTIF(Respostas!$BC$2:$BC$28,D54*2)</f>
        <v>0</v>
      </c>
      <c r="H54" s="4">
        <f>COUNTIF(Respostas!$BC$2:$BC$28,D54*3)</f>
        <v>0</v>
      </c>
      <c r="I54" s="4">
        <f>COUNTIF(Respostas!$BC$2:$BC$28,D54*4)</f>
        <v>3</v>
      </c>
      <c r="J54" s="4">
        <f>COUNTIF(Respostas!$BC$2:$BC$28,D54*5)</f>
        <v>1</v>
      </c>
      <c r="K54" s="4">
        <f t="shared" si="16"/>
        <v>4</v>
      </c>
      <c r="L54" s="19">
        <f t="shared" si="17"/>
        <v>4.25</v>
      </c>
    </row>
    <row r="55" spans="2:13" x14ac:dyDescent="0.2">
      <c r="B55" s="4">
        <v>4</v>
      </c>
      <c r="C55" s="5" t="s">
        <v>42</v>
      </c>
      <c r="D55" s="14">
        <v>10001</v>
      </c>
      <c r="E55" s="4">
        <f t="shared" si="18"/>
        <v>110011</v>
      </c>
      <c r="F55" s="4">
        <f>COUNTIF(Respostas!$BC$2:$BC$28,D55*1)</f>
        <v>0</v>
      </c>
      <c r="G55" s="4">
        <f>COUNTIF(Respostas!$BC$2:$BC$28,D55*2)</f>
        <v>0</v>
      </c>
      <c r="H55" s="4">
        <f>COUNTIF(Respostas!$BC$2:$BC$28,D55*3)</f>
        <v>0</v>
      </c>
      <c r="I55" s="4">
        <f>COUNTIF(Respostas!$BC$2:$BC$28,D55*4)</f>
        <v>2</v>
      </c>
      <c r="J55" s="4">
        <f>COUNTIF(Respostas!$BC$2:$BC$28,D55*5)</f>
        <v>1</v>
      </c>
      <c r="K55" s="4">
        <f t="shared" si="16"/>
        <v>3</v>
      </c>
      <c r="L55" s="19">
        <f t="shared" si="17"/>
        <v>4.333333333333333</v>
      </c>
    </row>
    <row r="56" spans="2:13" x14ac:dyDescent="0.2">
      <c r="B56" s="4">
        <v>5</v>
      </c>
      <c r="C56" s="13" t="s">
        <v>28</v>
      </c>
      <c r="D56" s="15">
        <v>100001</v>
      </c>
      <c r="E56" s="4">
        <f t="shared" si="18"/>
        <v>1100011</v>
      </c>
      <c r="F56" s="4">
        <f>COUNTIF(Respostas!$BC$2:$BC$28,D56*1)</f>
        <v>1</v>
      </c>
      <c r="G56" s="4">
        <f>COUNTIF(Respostas!$BC$2:$BC$28,D56*2)</f>
        <v>0</v>
      </c>
      <c r="H56" s="4">
        <f>COUNTIF(Respostas!$BC$2:$BC$28,D56*3)</f>
        <v>0</v>
      </c>
      <c r="I56" s="4">
        <f>COUNTIF(Respostas!$BC$2:$BC$28,D56*4)</f>
        <v>5</v>
      </c>
      <c r="J56" s="4">
        <f>COUNTIF(Respostas!$BC$2:$BC$28,D56*5)</f>
        <v>0</v>
      </c>
      <c r="K56" s="4">
        <f t="shared" si="16"/>
        <v>6</v>
      </c>
      <c r="L56" s="19">
        <f t="shared" si="17"/>
        <v>3.5</v>
      </c>
    </row>
    <row r="57" spans="2:13" x14ac:dyDescent="0.2">
      <c r="B57" s="4">
        <v>6</v>
      </c>
      <c r="C57" s="5" t="s">
        <v>37</v>
      </c>
      <c r="D57" s="14">
        <v>1000001</v>
      </c>
      <c r="E57" s="4">
        <f t="shared" si="18"/>
        <v>11000011</v>
      </c>
      <c r="F57" s="4">
        <f>COUNTIF(Respostas!$BC$2:$BC$28,D57*1)</f>
        <v>1</v>
      </c>
      <c r="G57" s="4">
        <f>COUNTIF(Respostas!$BC$2:$BC$28,D57*2)</f>
        <v>0</v>
      </c>
      <c r="H57" s="4">
        <f>COUNTIF(Respostas!$BC$2:$BC$28,D57*3)</f>
        <v>0</v>
      </c>
      <c r="I57" s="4">
        <f>COUNTIF(Respostas!$BC$2:$BC$28,D57*4)</f>
        <v>4</v>
      </c>
      <c r="J57" s="4">
        <f>COUNTIF(Respostas!$BC$2:$BC$28,D57*5)</f>
        <v>0</v>
      </c>
      <c r="K57" s="4">
        <f t="shared" si="16"/>
        <v>5</v>
      </c>
      <c r="L57" s="19">
        <f t="shared" si="17"/>
        <v>3.4</v>
      </c>
    </row>
    <row r="58" spans="2:13" x14ac:dyDescent="0.2">
      <c r="B58" s="4">
        <v>7</v>
      </c>
      <c r="C58" s="5" t="s">
        <v>38</v>
      </c>
      <c r="D58" s="14">
        <v>100000001</v>
      </c>
      <c r="E58" s="4">
        <f t="shared" si="18"/>
        <v>1100000011</v>
      </c>
      <c r="F58" s="4">
        <f>COUNTIF(Respostas!$BC$2:$BC$28,D58*1)</f>
        <v>0</v>
      </c>
      <c r="G58" s="4">
        <f>COUNTIF(Respostas!$BC$2:$BC$28,D58*2)</f>
        <v>0</v>
      </c>
      <c r="H58" s="4">
        <f>COUNTIF(Respostas!$BC$2:$BC$28,D58*3)</f>
        <v>2</v>
      </c>
      <c r="I58" s="4">
        <f>COUNTIF(Respostas!$BC$2:$BC$28,D58*4)</f>
        <v>1</v>
      </c>
      <c r="J58" s="4">
        <f>COUNTIF(Respostas!$BC$2:$BC$28,D58*5)</f>
        <v>0</v>
      </c>
      <c r="K58" s="4">
        <f t="shared" si="16"/>
        <v>3</v>
      </c>
      <c r="L58" s="19">
        <f t="shared" si="17"/>
        <v>3.3333333333333335</v>
      </c>
    </row>
    <row r="59" spans="2:13" x14ac:dyDescent="0.2">
      <c r="F59" s="10">
        <f>SUM(F52:F58)</f>
        <v>3</v>
      </c>
      <c r="G59" s="10">
        <f t="shared" ref="G59:K59" si="19">SUM(G52:G58)</f>
        <v>1</v>
      </c>
      <c r="H59" s="10">
        <f t="shared" si="19"/>
        <v>3</v>
      </c>
      <c r="I59" s="10">
        <f t="shared" si="19"/>
        <v>18</v>
      </c>
      <c r="J59" s="10">
        <f t="shared" si="19"/>
        <v>2</v>
      </c>
      <c r="K59" s="10">
        <f t="shared" si="19"/>
        <v>27</v>
      </c>
      <c r="L59" s="26">
        <f>AVERAGE(L52:L58)</f>
        <v>3.5452380952380946</v>
      </c>
      <c r="M59" s="18">
        <f>SUM(F59:J59)</f>
        <v>27</v>
      </c>
    </row>
    <row r="61" spans="2:13" x14ac:dyDescent="0.2">
      <c r="B61" s="42" t="s">
        <v>45</v>
      </c>
      <c r="C61" s="43" t="s">
        <v>69</v>
      </c>
      <c r="D61" s="44"/>
      <c r="E61" s="44"/>
      <c r="F61" s="40" t="s">
        <v>33</v>
      </c>
      <c r="G61" s="40" t="s">
        <v>36</v>
      </c>
      <c r="H61" s="40" t="s">
        <v>32</v>
      </c>
      <c r="I61" s="40" t="s">
        <v>31</v>
      </c>
      <c r="J61" s="40" t="s">
        <v>48</v>
      </c>
      <c r="K61" s="40" t="s">
        <v>55</v>
      </c>
      <c r="L61" s="40" t="s">
        <v>56</v>
      </c>
    </row>
    <row r="62" spans="2:13" x14ac:dyDescent="0.2">
      <c r="B62" s="42"/>
      <c r="C62" s="43"/>
      <c r="D62" s="44"/>
      <c r="E62" s="44"/>
      <c r="F62" s="41"/>
      <c r="G62" s="41"/>
      <c r="H62" s="41"/>
      <c r="I62" s="41"/>
      <c r="J62" s="41"/>
      <c r="K62" s="41"/>
      <c r="L62" s="41"/>
    </row>
    <row r="63" spans="2:13" x14ac:dyDescent="0.2">
      <c r="B63" s="4">
        <v>1</v>
      </c>
      <c r="C63" s="8" t="s">
        <v>40</v>
      </c>
      <c r="D63" s="4">
        <v>1</v>
      </c>
      <c r="E63" s="4">
        <f>D63*11</f>
        <v>11</v>
      </c>
      <c r="F63" s="4">
        <f>COUNTIF(Respostas!$BE$2:$BE$28,D63*1)</f>
        <v>1</v>
      </c>
      <c r="G63" s="4">
        <f>COUNTIF(Respostas!$BE$2:$BE$28,D63*2)</f>
        <v>0</v>
      </c>
      <c r="H63" s="4">
        <f>COUNTIF(Respostas!$BE$2:$BE$28,D63*3)</f>
        <v>0</v>
      </c>
      <c r="I63" s="4">
        <f>COUNTIF(Respostas!$BE$2:$BE$28,D63*4)</f>
        <v>2</v>
      </c>
      <c r="J63" s="4">
        <f>COUNTIF(Respostas!$BE$2:$BE$28,D63*5)</f>
        <v>0</v>
      </c>
      <c r="K63" s="4">
        <f t="shared" ref="K63:K69" si="20">F63+G63+H63+I63+J63</f>
        <v>3</v>
      </c>
      <c r="L63" s="19">
        <f t="shared" ref="L63:L69" si="21">IFERROR(((F63*1)+(G63*2)+(H63*3)+(I63*4)+(J63*5))/K63,0)</f>
        <v>3</v>
      </c>
    </row>
    <row r="64" spans="2:13" x14ac:dyDescent="0.2">
      <c r="B64" s="4">
        <v>2</v>
      </c>
      <c r="C64" s="5" t="s">
        <v>39</v>
      </c>
      <c r="D64" s="14">
        <v>101</v>
      </c>
      <c r="E64" s="4">
        <f t="shared" ref="E64:E69" si="22">D64*11</f>
        <v>1111</v>
      </c>
      <c r="F64" s="4">
        <f>COUNTIF(Respostas!$BE$2:$BE$28,D64*1)</f>
        <v>0</v>
      </c>
      <c r="G64" s="4">
        <f>COUNTIF(Respostas!$BE$2:$BE$28,D64*2)</f>
        <v>0</v>
      </c>
      <c r="H64" s="4">
        <f>COUNTIF(Respostas!$BE$2:$BE$28,D64*3)</f>
        <v>1</v>
      </c>
      <c r="I64" s="4">
        <f>COUNTIF(Respostas!$BE$2:$BE$28,D64*4)</f>
        <v>2</v>
      </c>
      <c r="J64" s="4">
        <f>COUNTIF(Respostas!$BE$2:$BE$28,D64*5)</f>
        <v>0</v>
      </c>
      <c r="K64" s="4">
        <f t="shared" si="20"/>
        <v>3</v>
      </c>
      <c r="L64" s="19">
        <f t="shared" si="21"/>
        <v>3.6666666666666665</v>
      </c>
    </row>
    <row r="65" spans="2:13" x14ac:dyDescent="0.2">
      <c r="B65" s="4">
        <v>3</v>
      </c>
      <c r="C65" s="5" t="s">
        <v>34</v>
      </c>
      <c r="D65" s="14">
        <v>1001</v>
      </c>
      <c r="E65" s="4">
        <f t="shared" si="22"/>
        <v>11011</v>
      </c>
      <c r="F65" s="4">
        <f>COUNTIF(Respostas!$BE$2:$BE$28,D65*1)</f>
        <v>0</v>
      </c>
      <c r="G65" s="4">
        <f>COUNTIF(Respostas!$BE$2:$BE$28,D65*2)</f>
        <v>0</v>
      </c>
      <c r="H65" s="4">
        <f>COUNTIF(Respostas!$BE$2:$BE$28,D65*3)</f>
        <v>0</v>
      </c>
      <c r="I65" s="4">
        <f>COUNTIF(Respostas!$BE$2:$BE$28,D65*4)</f>
        <v>3</v>
      </c>
      <c r="J65" s="4">
        <f>COUNTIF(Respostas!$BE$2:$BE$28,D65*5)</f>
        <v>1</v>
      </c>
      <c r="K65" s="4">
        <f t="shared" si="20"/>
        <v>4</v>
      </c>
      <c r="L65" s="19">
        <f t="shared" si="21"/>
        <v>4.25</v>
      </c>
    </row>
    <row r="66" spans="2:13" x14ac:dyDescent="0.2">
      <c r="B66" s="4">
        <v>4</v>
      </c>
      <c r="C66" s="5" t="s">
        <v>42</v>
      </c>
      <c r="D66" s="14">
        <v>10001</v>
      </c>
      <c r="E66" s="4">
        <f t="shared" si="22"/>
        <v>110011</v>
      </c>
      <c r="F66" s="4">
        <f>COUNTIF(Respostas!$BE$2:$BE$28,D66*1)</f>
        <v>0</v>
      </c>
      <c r="G66" s="4">
        <f>COUNTIF(Respostas!$BE$2:$BE$28,D66*2)</f>
        <v>0</v>
      </c>
      <c r="H66" s="4">
        <f>COUNTIF(Respostas!$BE$2:$BE$28,D66*3)</f>
        <v>0</v>
      </c>
      <c r="I66" s="4">
        <f>COUNTIF(Respostas!$BE$2:$BE$28,D66*4)</f>
        <v>2</v>
      </c>
      <c r="J66" s="4">
        <f>COUNTIF(Respostas!$BE$2:$BE$28,D66*5)</f>
        <v>1</v>
      </c>
      <c r="K66" s="4">
        <f t="shared" si="20"/>
        <v>3</v>
      </c>
      <c r="L66" s="19">
        <f t="shared" si="21"/>
        <v>4.333333333333333</v>
      </c>
    </row>
    <row r="67" spans="2:13" x14ac:dyDescent="0.2">
      <c r="B67" s="4">
        <v>5</v>
      </c>
      <c r="C67" s="13" t="s">
        <v>28</v>
      </c>
      <c r="D67" s="15">
        <v>100001</v>
      </c>
      <c r="E67" s="4">
        <f t="shared" si="22"/>
        <v>1100011</v>
      </c>
      <c r="F67" s="4">
        <f>COUNTIF(Respostas!$BE$2:$BE$28,D67*1)</f>
        <v>1</v>
      </c>
      <c r="G67" s="4">
        <f>COUNTIF(Respostas!$BE$2:$BE$28,D67*2)</f>
        <v>0</v>
      </c>
      <c r="H67" s="4">
        <f>COUNTIF(Respostas!$BE$2:$BE$28,D67*3)</f>
        <v>0</v>
      </c>
      <c r="I67" s="4">
        <f>COUNTIF(Respostas!$BE$2:$BE$28,D67*4)</f>
        <v>5</v>
      </c>
      <c r="J67" s="4">
        <f>COUNTIF(Respostas!$BE$2:$BE$28,D67*5)</f>
        <v>0</v>
      </c>
      <c r="K67" s="4">
        <f t="shared" si="20"/>
        <v>6</v>
      </c>
      <c r="L67" s="19">
        <f t="shared" si="21"/>
        <v>3.5</v>
      </c>
    </row>
    <row r="68" spans="2:13" x14ac:dyDescent="0.2">
      <c r="B68" s="4">
        <v>6</v>
      </c>
      <c r="C68" s="5" t="s">
        <v>37</v>
      </c>
      <c r="D68" s="14">
        <v>1000001</v>
      </c>
      <c r="E68" s="4">
        <f t="shared" si="22"/>
        <v>11000011</v>
      </c>
      <c r="F68" s="4">
        <f>COUNTIF(Respostas!$BE$2:$BE$28,D68*1)</f>
        <v>1</v>
      </c>
      <c r="G68" s="4">
        <f>COUNTIF(Respostas!$BE$2:$BE$28,D68*2)</f>
        <v>0</v>
      </c>
      <c r="H68" s="4">
        <f>COUNTIF(Respostas!$BE$2:$BE$28,D68*3)</f>
        <v>0</v>
      </c>
      <c r="I68" s="4">
        <f>COUNTIF(Respostas!$BE$2:$BE$28,D68*4)</f>
        <v>4</v>
      </c>
      <c r="J68" s="4">
        <f>COUNTIF(Respostas!$BE$2:$BE$28,D68*5)</f>
        <v>0</v>
      </c>
      <c r="K68" s="4">
        <f t="shared" si="20"/>
        <v>5</v>
      </c>
      <c r="L68" s="19">
        <f t="shared" si="21"/>
        <v>3.4</v>
      </c>
    </row>
    <row r="69" spans="2:13" x14ac:dyDescent="0.2">
      <c r="B69" s="4">
        <v>7</v>
      </c>
      <c r="C69" s="5" t="s">
        <v>38</v>
      </c>
      <c r="D69" s="14">
        <v>100000001</v>
      </c>
      <c r="E69" s="4">
        <f t="shared" si="22"/>
        <v>1100000011</v>
      </c>
      <c r="F69" s="4">
        <f>COUNTIF(Respostas!$BE$2:$BE$28,D69*1)</f>
        <v>0</v>
      </c>
      <c r="G69" s="4">
        <f>COUNTIF(Respostas!$BE$2:$BE$28,D69*2)</f>
        <v>0</v>
      </c>
      <c r="H69" s="4">
        <f>COUNTIF(Respostas!$BE$2:$BE$28,D69*3)</f>
        <v>1</v>
      </c>
      <c r="I69" s="4">
        <f>COUNTIF(Respostas!$BE$2:$BE$28,D69*4)</f>
        <v>1</v>
      </c>
      <c r="J69" s="4">
        <f>COUNTIF(Respostas!$BE$2:$BE$28,D69*5)</f>
        <v>1</v>
      </c>
      <c r="K69" s="4">
        <f t="shared" si="20"/>
        <v>3</v>
      </c>
      <c r="L69" s="19">
        <f t="shared" si="21"/>
        <v>4</v>
      </c>
    </row>
    <row r="70" spans="2:13" x14ac:dyDescent="0.2">
      <c r="F70" s="10">
        <f>SUM(F63:F69)</f>
        <v>3</v>
      </c>
      <c r="G70" s="10">
        <f t="shared" ref="G70:K70" si="23">SUM(G63:G69)</f>
        <v>0</v>
      </c>
      <c r="H70" s="10">
        <f t="shared" si="23"/>
        <v>2</v>
      </c>
      <c r="I70" s="10">
        <f t="shared" si="23"/>
        <v>19</v>
      </c>
      <c r="J70" s="10">
        <f t="shared" si="23"/>
        <v>3</v>
      </c>
      <c r="K70" s="10">
        <f t="shared" si="23"/>
        <v>27</v>
      </c>
      <c r="L70" s="26">
        <f>AVERAGE(L63:L69)</f>
        <v>3.7357142857142853</v>
      </c>
      <c r="M70" s="18">
        <f>SUM(F70:J70)</f>
        <v>27</v>
      </c>
    </row>
    <row r="72" spans="2:13" x14ac:dyDescent="0.2">
      <c r="B72" s="42" t="s">
        <v>45</v>
      </c>
      <c r="C72" s="43" t="s">
        <v>70</v>
      </c>
      <c r="D72" s="44"/>
      <c r="E72" s="44"/>
      <c r="F72" s="40" t="s">
        <v>33</v>
      </c>
      <c r="G72" s="40" t="s">
        <v>36</v>
      </c>
      <c r="H72" s="40" t="s">
        <v>32</v>
      </c>
      <c r="I72" s="40" t="s">
        <v>31</v>
      </c>
      <c r="J72" s="40" t="s">
        <v>48</v>
      </c>
      <c r="K72" s="40" t="s">
        <v>55</v>
      </c>
      <c r="L72" s="40" t="s">
        <v>56</v>
      </c>
    </row>
    <row r="73" spans="2:13" x14ac:dyDescent="0.2">
      <c r="B73" s="42"/>
      <c r="C73" s="43"/>
      <c r="D73" s="44"/>
      <c r="E73" s="44"/>
      <c r="F73" s="41"/>
      <c r="G73" s="41"/>
      <c r="H73" s="41"/>
      <c r="I73" s="41"/>
      <c r="J73" s="41"/>
      <c r="K73" s="41"/>
      <c r="L73" s="41"/>
    </row>
    <row r="74" spans="2:13" x14ac:dyDescent="0.2">
      <c r="B74" s="4">
        <v>1</v>
      </c>
      <c r="C74" s="8" t="s">
        <v>40</v>
      </c>
      <c r="D74" s="4">
        <v>1</v>
      </c>
      <c r="E74" s="4">
        <f>D74*11</f>
        <v>11</v>
      </c>
      <c r="F74" s="4">
        <f>COUNTIF(Respostas!$BG$2:$BG$28,D74*1)</f>
        <v>1</v>
      </c>
      <c r="G74" s="4">
        <f>COUNTIF(Respostas!$BG$2:$BG$28,D74*2)</f>
        <v>0</v>
      </c>
      <c r="H74" s="4">
        <f>COUNTIF(Respostas!$BG$2:$BG$28,D74*3)</f>
        <v>0</v>
      </c>
      <c r="I74" s="4">
        <f>COUNTIF(Respostas!$BG$2:$BG$28,D74*4)</f>
        <v>2</v>
      </c>
      <c r="J74" s="4">
        <f>COUNTIF(Respostas!$BG$2:$BG$28,D74*5)</f>
        <v>0</v>
      </c>
      <c r="K74" s="4">
        <f t="shared" ref="K74:K80" si="24">F74+G74+H74+I74+J74</f>
        <v>3</v>
      </c>
      <c r="L74" s="19">
        <f t="shared" ref="L74:L80" si="25">IFERROR(((F74*1)+(G74*2)+(H74*3)+(I74*4)+(J74*5))/K74,0)</f>
        <v>3</v>
      </c>
    </row>
    <row r="75" spans="2:13" x14ac:dyDescent="0.2">
      <c r="B75" s="4">
        <v>2</v>
      </c>
      <c r="C75" s="5" t="s">
        <v>39</v>
      </c>
      <c r="D75" s="14">
        <v>101</v>
      </c>
      <c r="E75" s="4">
        <f t="shared" ref="E75:E80" si="26">D75*11</f>
        <v>1111</v>
      </c>
      <c r="F75" s="4">
        <f>COUNTIF(Respostas!$BG$2:$BG$28,D75*1)</f>
        <v>0</v>
      </c>
      <c r="G75" s="4">
        <f>COUNTIF(Respostas!$BG$2:$BG$28,D75*2)</f>
        <v>0</v>
      </c>
      <c r="H75" s="4">
        <f>COUNTIF(Respostas!$BG$2:$BG$28,D75*3)</f>
        <v>1</v>
      </c>
      <c r="I75" s="4">
        <f>COUNTIF(Respostas!$BG$2:$BG$28,D75*4)</f>
        <v>2</v>
      </c>
      <c r="J75" s="4">
        <f>COUNTIF(Respostas!$BG$2:$BG$28,D75*5)</f>
        <v>0</v>
      </c>
      <c r="K75" s="4">
        <f t="shared" si="24"/>
        <v>3</v>
      </c>
      <c r="L75" s="19">
        <f t="shared" si="25"/>
        <v>3.6666666666666665</v>
      </c>
    </row>
    <row r="76" spans="2:13" x14ac:dyDescent="0.2">
      <c r="B76" s="4">
        <v>3</v>
      </c>
      <c r="C76" s="5" t="s">
        <v>34</v>
      </c>
      <c r="D76" s="14">
        <v>1001</v>
      </c>
      <c r="E76" s="4">
        <f t="shared" si="26"/>
        <v>11011</v>
      </c>
      <c r="F76" s="4">
        <f>COUNTIF(Respostas!$BG$2:$BG$28,D76*1)</f>
        <v>0</v>
      </c>
      <c r="G76" s="4">
        <f>COUNTIF(Respostas!$BG$2:$BG$28,D76*2)</f>
        <v>0</v>
      </c>
      <c r="H76" s="4">
        <f>COUNTIF(Respostas!$BG$2:$BG$28,D76*3)</f>
        <v>0</v>
      </c>
      <c r="I76" s="4">
        <f>COUNTIF(Respostas!$BG$2:$BG$28,D76*4)</f>
        <v>3</v>
      </c>
      <c r="J76" s="4">
        <f>COUNTIF(Respostas!$BG$2:$BG$28,D76*5)</f>
        <v>1</v>
      </c>
      <c r="K76" s="4">
        <f t="shared" si="24"/>
        <v>4</v>
      </c>
      <c r="L76" s="19">
        <f t="shared" si="25"/>
        <v>4.25</v>
      </c>
    </row>
    <row r="77" spans="2:13" x14ac:dyDescent="0.2">
      <c r="B77" s="4">
        <v>4</v>
      </c>
      <c r="C77" s="5" t="s">
        <v>42</v>
      </c>
      <c r="D77" s="14">
        <v>10001</v>
      </c>
      <c r="E77" s="4">
        <f t="shared" si="26"/>
        <v>110011</v>
      </c>
      <c r="F77" s="4">
        <f>COUNTIF(Respostas!$BG$2:$BG$28,D77*1)</f>
        <v>0</v>
      </c>
      <c r="G77" s="4">
        <f>COUNTIF(Respostas!$BG$2:$BG$28,D77*2)</f>
        <v>0</v>
      </c>
      <c r="H77" s="4">
        <f>COUNTIF(Respostas!$BG$2:$BG$28,D77*3)</f>
        <v>0</v>
      </c>
      <c r="I77" s="4">
        <f>COUNTIF(Respostas!$BG$2:$BG$28,D77*4)</f>
        <v>2</v>
      </c>
      <c r="J77" s="4">
        <f>COUNTIF(Respostas!$BG$2:$BG$28,D77*5)</f>
        <v>1</v>
      </c>
      <c r="K77" s="4">
        <f t="shared" si="24"/>
        <v>3</v>
      </c>
      <c r="L77" s="19">
        <f t="shared" si="25"/>
        <v>4.333333333333333</v>
      </c>
    </row>
    <row r="78" spans="2:13" x14ac:dyDescent="0.2">
      <c r="B78" s="4">
        <v>5</v>
      </c>
      <c r="C78" s="13" t="s">
        <v>28</v>
      </c>
      <c r="D78" s="15">
        <v>100001</v>
      </c>
      <c r="E78" s="4">
        <f t="shared" si="26"/>
        <v>1100011</v>
      </c>
      <c r="F78" s="4">
        <f>COUNTIF(Respostas!$BG$2:$BG$28,D78*1)</f>
        <v>1</v>
      </c>
      <c r="G78" s="4">
        <f>COUNTIF(Respostas!$BG$2:$BG$28,D78*2)</f>
        <v>0</v>
      </c>
      <c r="H78" s="4">
        <f>COUNTIF(Respostas!$BG$2:$BG$28,D78*3)</f>
        <v>1</v>
      </c>
      <c r="I78" s="4">
        <f>COUNTIF(Respostas!$BG$2:$BG$28,D78*4)</f>
        <v>4</v>
      </c>
      <c r="J78" s="4">
        <f>COUNTIF(Respostas!$BG$2:$BG$28,D78*5)</f>
        <v>0</v>
      </c>
      <c r="K78" s="4">
        <f t="shared" si="24"/>
        <v>6</v>
      </c>
      <c r="L78" s="19">
        <f t="shared" si="25"/>
        <v>3.3333333333333335</v>
      </c>
    </row>
    <row r="79" spans="2:13" x14ac:dyDescent="0.2">
      <c r="B79" s="4">
        <v>6</v>
      </c>
      <c r="C79" s="5" t="s">
        <v>37</v>
      </c>
      <c r="D79" s="14">
        <v>1000001</v>
      </c>
      <c r="E79" s="4">
        <f t="shared" si="26"/>
        <v>11000011</v>
      </c>
      <c r="F79" s="4">
        <f>COUNTIF(Respostas!$BG$2:$BG$28,D79*1)</f>
        <v>2</v>
      </c>
      <c r="G79" s="4">
        <f>COUNTIF(Respostas!$BG$2:$BG$28,D79*2)</f>
        <v>0</v>
      </c>
      <c r="H79" s="4">
        <f>COUNTIF(Respostas!$BG$2:$BG$28,D79*3)</f>
        <v>0</v>
      </c>
      <c r="I79" s="4">
        <f>COUNTIF(Respostas!$BG$2:$BG$28,D79*4)</f>
        <v>3</v>
      </c>
      <c r="J79" s="4">
        <f>COUNTIF(Respostas!$BG$2:$BG$28,D79*5)</f>
        <v>0</v>
      </c>
      <c r="K79" s="4">
        <f t="shared" si="24"/>
        <v>5</v>
      </c>
      <c r="L79" s="19">
        <f t="shared" si="25"/>
        <v>2.8</v>
      </c>
    </row>
    <row r="80" spans="2:13" x14ac:dyDescent="0.2">
      <c r="B80" s="4">
        <v>7</v>
      </c>
      <c r="C80" s="5" t="s">
        <v>38</v>
      </c>
      <c r="D80" s="14">
        <v>100000001</v>
      </c>
      <c r="E80" s="4">
        <f t="shared" si="26"/>
        <v>1100000011</v>
      </c>
      <c r="F80" s="4">
        <f>COUNTIF(Respostas!$BG$2:$BG$28,D80*1)</f>
        <v>0</v>
      </c>
      <c r="G80" s="4">
        <f>COUNTIF(Respostas!$BG$2:$BG$28,D80*2)</f>
        <v>2</v>
      </c>
      <c r="H80" s="4">
        <f>COUNTIF(Respostas!$BG$2:$BG$28,D80*3)</f>
        <v>0</v>
      </c>
      <c r="I80" s="4">
        <f>COUNTIF(Respostas!$BG$2:$BG$28,D80*4)</f>
        <v>1</v>
      </c>
      <c r="J80" s="4">
        <f>COUNTIF(Respostas!$BG$2:$BG$28,D80*5)</f>
        <v>0</v>
      </c>
      <c r="K80" s="4">
        <f t="shared" si="24"/>
        <v>3</v>
      </c>
      <c r="L80" s="19">
        <f t="shared" si="25"/>
        <v>2.6666666666666665</v>
      </c>
    </row>
    <row r="81" spans="6:13" x14ac:dyDescent="0.2">
      <c r="F81" s="10">
        <f>SUM(F74:F80)</f>
        <v>4</v>
      </c>
      <c r="G81" s="10">
        <f t="shared" ref="G81:K81" si="27">SUM(G74:G80)</f>
        <v>2</v>
      </c>
      <c r="H81" s="10">
        <f t="shared" si="27"/>
        <v>2</v>
      </c>
      <c r="I81" s="10">
        <f t="shared" si="27"/>
        <v>17</v>
      </c>
      <c r="J81" s="10">
        <f t="shared" si="27"/>
        <v>2</v>
      </c>
      <c r="K81" s="10">
        <f t="shared" si="27"/>
        <v>27</v>
      </c>
      <c r="L81" s="26">
        <f>AVERAGE(L74:L80)</f>
        <v>3.4357142857142859</v>
      </c>
      <c r="M81" s="18">
        <f>SUM(F81:J81)</f>
        <v>27</v>
      </c>
    </row>
  </sheetData>
  <mergeCells count="77">
    <mergeCell ref="B72:B73"/>
    <mergeCell ref="C72:C73"/>
    <mergeCell ref="D72:D73"/>
    <mergeCell ref="E72:E73"/>
    <mergeCell ref="F72:F73"/>
    <mergeCell ref="L61:L62"/>
    <mergeCell ref="G72:G73"/>
    <mergeCell ref="H72:H73"/>
    <mergeCell ref="I72:I73"/>
    <mergeCell ref="J72:J73"/>
    <mergeCell ref="K72:K73"/>
    <mergeCell ref="L72:L73"/>
    <mergeCell ref="B61:B62"/>
    <mergeCell ref="C61:C62"/>
    <mergeCell ref="D61:D62"/>
    <mergeCell ref="E61:E62"/>
    <mergeCell ref="K61:K62"/>
    <mergeCell ref="L39:L40"/>
    <mergeCell ref="K50:K51"/>
    <mergeCell ref="L50:L51"/>
    <mergeCell ref="B50:B51"/>
    <mergeCell ref="C50:C51"/>
    <mergeCell ref="D50:D51"/>
    <mergeCell ref="E50:E51"/>
    <mergeCell ref="B39:B40"/>
    <mergeCell ref="C39:C40"/>
    <mergeCell ref="D39:D40"/>
    <mergeCell ref="E39:E40"/>
    <mergeCell ref="K39:K40"/>
    <mergeCell ref="L28:L29"/>
    <mergeCell ref="B28:B29"/>
    <mergeCell ref="C28:C29"/>
    <mergeCell ref="D28:D29"/>
    <mergeCell ref="E28:E29"/>
    <mergeCell ref="B17:B18"/>
    <mergeCell ref="C17:C18"/>
    <mergeCell ref="D17:D18"/>
    <mergeCell ref="E17:E18"/>
    <mergeCell ref="K28:K29"/>
    <mergeCell ref="B6:B7"/>
    <mergeCell ref="C6:C7"/>
    <mergeCell ref="D6:D7"/>
    <mergeCell ref="E6:E7"/>
    <mergeCell ref="F6:F7"/>
    <mergeCell ref="I6:I7"/>
    <mergeCell ref="J6:J7"/>
    <mergeCell ref="K6:K7"/>
    <mergeCell ref="L6:L7"/>
    <mergeCell ref="F17:F18"/>
    <mergeCell ref="G17:G18"/>
    <mergeCell ref="H17:H18"/>
    <mergeCell ref="I17:I18"/>
    <mergeCell ref="J17:J18"/>
    <mergeCell ref="K17:K18"/>
    <mergeCell ref="L17:L18"/>
    <mergeCell ref="G6:G7"/>
    <mergeCell ref="H6:H7"/>
    <mergeCell ref="F28:F29"/>
    <mergeCell ref="G28:G29"/>
    <mergeCell ref="H28:H29"/>
    <mergeCell ref="I28:I29"/>
    <mergeCell ref="J28:J29"/>
    <mergeCell ref="F39:F40"/>
    <mergeCell ref="G39:G40"/>
    <mergeCell ref="H39:H40"/>
    <mergeCell ref="I39:I40"/>
    <mergeCell ref="J39:J40"/>
    <mergeCell ref="F50:F51"/>
    <mergeCell ref="G50:G51"/>
    <mergeCell ref="H50:H51"/>
    <mergeCell ref="I50:I51"/>
    <mergeCell ref="J50:J51"/>
    <mergeCell ref="F61:F62"/>
    <mergeCell ref="G61:G62"/>
    <mergeCell ref="H61:H62"/>
    <mergeCell ref="I61:I62"/>
    <mergeCell ref="J61:J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B620A-6902-4704-8DED-5D3CF98C6A59}">
  <dimension ref="B2:M70"/>
  <sheetViews>
    <sheetView topLeftCell="A52" workbookViewId="0">
      <selection activeCell="K52" sqref="K1:K1048576"/>
    </sheetView>
  </sheetViews>
  <sheetFormatPr defaultRowHeight="12.75" x14ac:dyDescent="0.2"/>
  <cols>
    <col min="1" max="1" width="2.7109375" style="2" customWidth="1"/>
    <col min="2" max="2" width="3.85546875" style="2" customWidth="1"/>
    <col min="3" max="3" width="63.85546875" style="2" customWidth="1"/>
    <col min="4" max="4" width="8.7109375" style="2" hidden="1" customWidth="1"/>
    <col min="5" max="5" width="6.140625" style="2" hidden="1" customWidth="1"/>
    <col min="6" max="10" width="10.7109375" style="2" customWidth="1"/>
    <col min="11" max="11" width="10.7109375" style="2" hidden="1" customWidth="1"/>
    <col min="12" max="12" width="10.7109375" style="2" customWidth="1"/>
    <col min="13" max="13" width="5.7109375" style="2" customWidth="1"/>
    <col min="14" max="16384" width="9.140625" style="2"/>
  </cols>
  <sheetData>
    <row r="2" spans="2:13" x14ac:dyDescent="0.2">
      <c r="B2" s="20" t="s">
        <v>135</v>
      </c>
    </row>
    <row r="3" spans="2:13" x14ac:dyDescent="0.2">
      <c r="B3" s="22"/>
    </row>
    <row r="4" spans="2:13" x14ac:dyDescent="0.2">
      <c r="B4" s="21" t="s">
        <v>80</v>
      </c>
    </row>
    <row r="6" spans="2:13" x14ac:dyDescent="0.2">
      <c r="B6" s="42" t="s">
        <v>45</v>
      </c>
      <c r="C6" s="43" t="s">
        <v>71</v>
      </c>
      <c r="D6" s="44"/>
      <c r="E6" s="44"/>
      <c r="F6" s="40" t="s">
        <v>33</v>
      </c>
      <c r="G6" s="40" t="s">
        <v>36</v>
      </c>
      <c r="H6" s="40" t="s">
        <v>32</v>
      </c>
      <c r="I6" s="40" t="s">
        <v>31</v>
      </c>
      <c r="J6" s="40" t="s">
        <v>48</v>
      </c>
      <c r="K6" s="40" t="s">
        <v>55</v>
      </c>
      <c r="L6" s="40" t="s">
        <v>56</v>
      </c>
    </row>
    <row r="7" spans="2:13" ht="15.75" customHeight="1" x14ac:dyDescent="0.2">
      <c r="B7" s="42"/>
      <c r="C7" s="43"/>
      <c r="D7" s="44"/>
      <c r="E7" s="44"/>
      <c r="F7" s="41"/>
      <c r="G7" s="41"/>
      <c r="H7" s="41"/>
      <c r="I7" s="41"/>
      <c r="J7" s="41"/>
      <c r="K7" s="41"/>
      <c r="L7" s="41"/>
    </row>
    <row r="8" spans="2:13" x14ac:dyDescent="0.2">
      <c r="B8" s="4">
        <v>1</v>
      </c>
      <c r="C8" s="8" t="s">
        <v>40</v>
      </c>
      <c r="D8" s="4">
        <v>1</v>
      </c>
      <c r="E8" s="4">
        <f>D8*11</f>
        <v>11</v>
      </c>
      <c r="F8" s="4">
        <f>COUNTIF(Respostas!$BI$2:$BI$28,D8*1)</f>
        <v>0</v>
      </c>
      <c r="G8" s="4">
        <f>COUNTIF(Respostas!$BI$2:$BI$28,D8*2)</f>
        <v>2</v>
      </c>
      <c r="H8" s="4">
        <f>COUNTIF(Respostas!$BI$2:$BI$28,D8*3)</f>
        <v>0</v>
      </c>
      <c r="I8" s="4">
        <f>COUNTIF(Respostas!$BI$2:$BI$28,D8*4)</f>
        <v>1</v>
      </c>
      <c r="J8" s="4">
        <f>COUNTIF(Respostas!$BI$2:$BI$28,D8*5)</f>
        <v>0</v>
      </c>
      <c r="K8" s="4">
        <f t="shared" ref="K8:K14" si="0">F8+G8+H8+I8+J8</f>
        <v>3</v>
      </c>
      <c r="L8" s="19">
        <f t="shared" ref="L8:L14" si="1">IFERROR(((F8*1)+(G8*2)+(H8*3)+(I8*4)+(J8*5))/K8,0)</f>
        <v>2.6666666666666665</v>
      </c>
    </row>
    <row r="9" spans="2:13" x14ac:dyDescent="0.2">
      <c r="B9" s="4">
        <v>2</v>
      </c>
      <c r="C9" s="5" t="s">
        <v>39</v>
      </c>
      <c r="D9" s="14">
        <v>101</v>
      </c>
      <c r="E9" s="4">
        <f t="shared" ref="E9:E14" si="2">D9*11</f>
        <v>1111</v>
      </c>
      <c r="F9" s="4">
        <f>COUNTIF(Respostas!$BI$2:$BI$28,D9*1)</f>
        <v>1</v>
      </c>
      <c r="G9" s="4">
        <f>COUNTIF(Respostas!$BI$2:$BI$28,D9*2)</f>
        <v>0</v>
      </c>
      <c r="H9" s="4">
        <f>COUNTIF(Respostas!$BI$2:$BI$28,D9*3)</f>
        <v>1</v>
      </c>
      <c r="I9" s="4">
        <f>COUNTIF(Respostas!$BI$2:$BI$28,D9*4)</f>
        <v>1</v>
      </c>
      <c r="J9" s="4">
        <f>COUNTIF(Respostas!$BI$2:$BI$28,D9*5)</f>
        <v>0</v>
      </c>
      <c r="K9" s="4">
        <f t="shared" si="0"/>
        <v>3</v>
      </c>
      <c r="L9" s="19">
        <f t="shared" si="1"/>
        <v>2.6666666666666665</v>
      </c>
    </row>
    <row r="10" spans="2:13" x14ac:dyDescent="0.2">
      <c r="B10" s="4">
        <v>3</v>
      </c>
      <c r="C10" s="5" t="s">
        <v>34</v>
      </c>
      <c r="D10" s="14">
        <v>1001</v>
      </c>
      <c r="E10" s="4">
        <f t="shared" si="2"/>
        <v>11011</v>
      </c>
      <c r="F10" s="4">
        <f>COUNTIF(Respostas!$BI$2:$BI$28,D10*1)</f>
        <v>0</v>
      </c>
      <c r="G10" s="4">
        <f>COUNTIF(Respostas!$BI$2:$BI$28,D10*2)</f>
        <v>0</v>
      </c>
      <c r="H10" s="4">
        <f>COUNTIF(Respostas!$BI$2:$BI$28,D10*3)</f>
        <v>3</v>
      </c>
      <c r="I10" s="4">
        <f>COUNTIF(Respostas!$BI$2:$BI$28,D10*4)</f>
        <v>0</v>
      </c>
      <c r="J10" s="4">
        <f>COUNTIF(Respostas!$BI$2:$BI$28,D10*5)</f>
        <v>1</v>
      </c>
      <c r="K10" s="4">
        <f t="shared" si="0"/>
        <v>4</v>
      </c>
      <c r="L10" s="19">
        <f t="shared" si="1"/>
        <v>3.5</v>
      </c>
    </row>
    <row r="11" spans="2:13" x14ac:dyDescent="0.2">
      <c r="B11" s="4">
        <v>4</v>
      </c>
      <c r="C11" s="5" t="s">
        <v>42</v>
      </c>
      <c r="D11" s="14">
        <v>10001</v>
      </c>
      <c r="E11" s="4">
        <f t="shared" si="2"/>
        <v>110011</v>
      </c>
      <c r="F11" s="4">
        <f>COUNTIF(Respostas!$BI$2:$BI$28,D11*1)</f>
        <v>0</v>
      </c>
      <c r="G11" s="4">
        <f>COUNTIF(Respostas!$BI$2:$BI$28,D11*2)</f>
        <v>0</v>
      </c>
      <c r="H11" s="4">
        <f>COUNTIF(Respostas!$BI$2:$BI$28,D11*3)</f>
        <v>1</v>
      </c>
      <c r="I11" s="4">
        <f>COUNTIF(Respostas!$BI$2:$BI$28,D11*4)</f>
        <v>2</v>
      </c>
      <c r="J11" s="4">
        <f>COUNTIF(Respostas!$BI$2:$BI$28,D11*5)</f>
        <v>0</v>
      </c>
      <c r="K11" s="4">
        <f t="shared" si="0"/>
        <v>3</v>
      </c>
      <c r="L11" s="19">
        <f t="shared" si="1"/>
        <v>3.6666666666666665</v>
      </c>
    </row>
    <row r="12" spans="2:13" x14ac:dyDescent="0.2">
      <c r="B12" s="4">
        <v>5</v>
      </c>
      <c r="C12" s="13" t="s">
        <v>28</v>
      </c>
      <c r="D12" s="15">
        <v>100001</v>
      </c>
      <c r="E12" s="4">
        <f t="shared" si="2"/>
        <v>1100011</v>
      </c>
      <c r="F12" s="4">
        <f>COUNTIF(Respostas!$BI$2:$BI$28,D12*1)</f>
        <v>1</v>
      </c>
      <c r="G12" s="4">
        <f>COUNTIF(Respostas!$BI$2:$BI$28,D12*2)</f>
        <v>1</v>
      </c>
      <c r="H12" s="4">
        <f>COUNTIF(Respostas!$BI$2:$BI$28,D12*3)</f>
        <v>2</v>
      </c>
      <c r="I12" s="4">
        <f>COUNTIF(Respostas!$BI$2:$BI$28,D12*4)</f>
        <v>1</v>
      </c>
      <c r="J12" s="4">
        <f>COUNTIF(Respostas!$BI$2:$BI$28,D12*5)</f>
        <v>1</v>
      </c>
      <c r="K12" s="4">
        <f t="shared" si="0"/>
        <v>6</v>
      </c>
      <c r="L12" s="19">
        <f t="shared" si="1"/>
        <v>3</v>
      </c>
    </row>
    <row r="13" spans="2:13" x14ac:dyDescent="0.2">
      <c r="B13" s="4">
        <v>6</v>
      </c>
      <c r="C13" s="5" t="s">
        <v>37</v>
      </c>
      <c r="D13" s="14">
        <v>1000001</v>
      </c>
      <c r="E13" s="4">
        <f t="shared" si="2"/>
        <v>11000011</v>
      </c>
      <c r="F13" s="4">
        <f>COUNTIF(Respostas!$BI$2:$BI$28,D13*1)</f>
        <v>3</v>
      </c>
      <c r="G13" s="4">
        <f>COUNTIF(Respostas!$BI$2:$BI$28,D13*2)</f>
        <v>0</v>
      </c>
      <c r="H13" s="4">
        <f>COUNTIF(Respostas!$BI$2:$BI$28,D13*3)</f>
        <v>0</v>
      </c>
      <c r="I13" s="4">
        <f>COUNTIF(Respostas!$BI$2:$BI$28,D13*4)</f>
        <v>2</v>
      </c>
      <c r="J13" s="4">
        <f>COUNTIF(Respostas!$BI$2:$BI$28,D13*5)</f>
        <v>0</v>
      </c>
      <c r="K13" s="4">
        <f t="shared" si="0"/>
        <v>5</v>
      </c>
      <c r="L13" s="19">
        <f t="shared" si="1"/>
        <v>2.2000000000000002</v>
      </c>
    </row>
    <row r="14" spans="2:13" x14ac:dyDescent="0.2">
      <c r="B14" s="4">
        <v>7</v>
      </c>
      <c r="C14" s="5" t="s">
        <v>38</v>
      </c>
      <c r="D14" s="14">
        <v>100000001</v>
      </c>
      <c r="E14" s="4">
        <f t="shared" si="2"/>
        <v>1100000011</v>
      </c>
      <c r="F14" s="4">
        <f>COUNTIF(Respostas!$BI$2:$BI$28,D14*1)</f>
        <v>0</v>
      </c>
      <c r="G14" s="4">
        <f>COUNTIF(Respostas!$BI$2:$BI$28,D14*2)</f>
        <v>1</v>
      </c>
      <c r="H14" s="4">
        <f>COUNTIF(Respostas!$BI$2:$BI$28,D14*3)</f>
        <v>2</v>
      </c>
      <c r="I14" s="4">
        <f>COUNTIF(Respostas!$BI$2:$BI$28,D14*4)</f>
        <v>0</v>
      </c>
      <c r="J14" s="4">
        <f>COUNTIF(Respostas!$BI$2:$BI$28,D14*5)</f>
        <v>0</v>
      </c>
      <c r="K14" s="4">
        <f t="shared" si="0"/>
        <v>3</v>
      </c>
      <c r="L14" s="19">
        <f t="shared" si="1"/>
        <v>2.6666666666666665</v>
      </c>
    </row>
    <row r="15" spans="2:13" x14ac:dyDescent="0.2">
      <c r="F15" s="10">
        <f>SUM(F8:F14)</f>
        <v>5</v>
      </c>
      <c r="G15" s="10">
        <f t="shared" ref="G15:K15" si="3">SUM(G8:G14)</f>
        <v>4</v>
      </c>
      <c r="H15" s="10">
        <f t="shared" si="3"/>
        <v>9</v>
      </c>
      <c r="I15" s="10">
        <f t="shared" si="3"/>
        <v>7</v>
      </c>
      <c r="J15" s="10">
        <f t="shared" si="3"/>
        <v>2</v>
      </c>
      <c r="K15" s="10">
        <f t="shared" si="3"/>
        <v>27</v>
      </c>
      <c r="L15" s="26">
        <f>AVERAGE(L8:L14)</f>
        <v>2.9095238095238094</v>
      </c>
      <c r="M15" s="18">
        <f>SUM(F15:J15)</f>
        <v>27</v>
      </c>
    </row>
    <row r="17" spans="2:13" x14ac:dyDescent="0.2">
      <c r="B17" s="42" t="s">
        <v>45</v>
      </c>
      <c r="C17" s="43" t="s">
        <v>72</v>
      </c>
      <c r="D17" s="44"/>
      <c r="E17" s="44"/>
      <c r="F17" s="40" t="s">
        <v>33</v>
      </c>
      <c r="G17" s="40" t="s">
        <v>36</v>
      </c>
      <c r="H17" s="40" t="s">
        <v>32</v>
      </c>
      <c r="I17" s="40" t="s">
        <v>31</v>
      </c>
      <c r="J17" s="40" t="s">
        <v>48</v>
      </c>
      <c r="K17" s="40" t="s">
        <v>55</v>
      </c>
      <c r="L17" s="40" t="s">
        <v>56</v>
      </c>
    </row>
    <row r="18" spans="2:13" x14ac:dyDescent="0.2">
      <c r="B18" s="42"/>
      <c r="C18" s="43"/>
      <c r="D18" s="44"/>
      <c r="E18" s="44"/>
      <c r="F18" s="41"/>
      <c r="G18" s="41"/>
      <c r="H18" s="41"/>
      <c r="I18" s="41"/>
      <c r="J18" s="41"/>
      <c r="K18" s="41"/>
      <c r="L18" s="41"/>
    </row>
    <row r="19" spans="2:13" x14ac:dyDescent="0.2">
      <c r="B19" s="4">
        <v>1</v>
      </c>
      <c r="C19" s="8" t="s">
        <v>40</v>
      </c>
      <c r="D19" s="4">
        <v>1</v>
      </c>
      <c r="E19" s="4">
        <f>D19*11</f>
        <v>11</v>
      </c>
      <c r="F19" s="4">
        <f>COUNTIF(Respostas!$BK$2:$BK$28,D19*1)</f>
        <v>0</v>
      </c>
      <c r="G19" s="4">
        <f>COUNTIF(Respostas!$BK$2:$BK$28,D19*2)</f>
        <v>0</v>
      </c>
      <c r="H19" s="4">
        <f>COUNTIF(Respostas!$BK$2:$BK$28,D19*3)</f>
        <v>0</v>
      </c>
      <c r="I19" s="4">
        <f>COUNTIF(Respostas!$BK$2:$BK$28,D19*4)</f>
        <v>3</v>
      </c>
      <c r="J19" s="4">
        <f>COUNTIF(Respostas!$BK$2:$BK$28,D19*5)</f>
        <v>0</v>
      </c>
      <c r="K19" s="4">
        <f t="shared" ref="K19:K25" si="4">F19+G19+H19+I19+J19</f>
        <v>3</v>
      </c>
      <c r="L19" s="19">
        <f t="shared" ref="L19:L25" si="5">IFERROR(((F19*1)+(G19*2)+(H19*3)+(I19*4)+(J19*5))/K19,0)</f>
        <v>4</v>
      </c>
    </row>
    <row r="20" spans="2:13" x14ac:dyDescent="0.2">
      <c r="B20" s="4">
        <v>2</v>
      </c>
      <c r="C20" s="5" t="s">
        <v>39</v>
      </c>
      <c r="D20" s="14">
        <v>101</v>
      </c>
      <c r="E20" s="4">
        <f t="shared" ref="E20:E25" si="6">D20*11</f>
        <v>1111</v>
      </c>
      <c r="F20" s="4">
        <f>COUNTIF(Respostas!$BK$2:$BK$28,D20*1)</f>
        <v>0</v>
      </c>
      <c r="G20" s="4">
        <f>COUNTIF(Respostas!$BK$2:$BK$28,D20*2)</f>
        <v>2</v>
      </c>
      <c r="H20" s="4">
        <f>COUNTIF(Respostas!$BK$2:$BK$28,D20*3)</f>
        <v>0</v>
      </c>
      <c r="I20" s="4">
        <f>COUNTIF(Respostas!$BK$2:$BK$28,D20*4)</f>
        <v>1</v>
      </c>
      <c r="J20" s="4">
        <f>COUNTIF(Respostas!$BK$2:$BK$28,D20*5)</f>
        <v>0</v>
      </c>
      <c r="K20" s="4">
        <f t="shared" si="4"/>
        <v>3</v>
      </c>
      <c r="L20" s="19">
        <f t="shared" si="5"/>
        <v>2.6666666666666665</v>
      </c>
    </row>
    <row r="21" spans="2:13" x14ac:dyDescent="0.2">
      <c r="B21" s="4">
        <v>3</v>
      </c>
      <c r="C21" s="5" t="s">
        <v>34</v>
      </c>
      <c r="D21" s="14">
        <v>1001</v>
      </c>
      <c r="E21" s="4">
        <f t="shared" si="6"/>
        <v>11011</v>
      </c>
      <c r="F21" s="4">
        <f>COUNTIF(Respostas!$BK$2:$BK$28,D21*1)</f>
        <v>0</v>
      </c>
      <c r="G21" s="4">
        <f>COUNTIF(Respostas!$BK$2:$BK$28,D21*2)</f>
        <v>1</v>
      </c>
      <c r="H21" s="4">
        <f>COUNTIF(Respostas!$BK$2:$BK$28,D21*3)</f>
        <v>2</v>
      </c>
      <c r="I21" s="4">
        <f>COUNTIF(Respostas!$BK$2:$BK$28,D21*4)</f>
        <v>0</v>
      </c>
      <c r="J21" s="4">
        <f>COUNTIF(Respostas!$BK$2:$BK$28,D21*5)</f>
        <v>1</v>
      </c>
      <c r="K21" s="4">
        <f t="shared" si="4"/>
        <v>4</v>
      </c>
      <c r="L21" s="19">
        <f t="shared" si="5"/>
        <v>3.25</v>
      </c>
    </row>
    <row r="22" spans="2:13" x14ac:dyDescent="0.2">
      <c r="B22" s="4">
        <v>4</v>
      </c>
      <c r="C22" s="5" t="s">
        <v>42</v>
      </c>
      <c r="D22" s="14">
        <v>10001</v>
      </c>
      <c r="E22" s="4">
        <f t="shared" si="6"/>
        <v>110011</v>
      </c>
      <c r="F22" s="4">
        <f>COUNTIF(Respostas!$BK$2:$BK$28,D22*1)</f>
        <v>0</v>
      </c>
      <c r="G22" s="4">
        <f>COUNTIF(Respostas!$BK$2:$BK$28,D22*2)</f>
        <v>0</v>
      </c>
      <c r="H22" s="4">
        <f>COUNTIF(Respostas!$BK$2:$BK$28,D22*3)</f>
        <v>0</v>
      </c>
      <c r="I22" s="4">
        <f>COUNTIF(Respostas!$BK$2:$BK$28,D22*4)</f>
        <v>3</v>
      </c>
      <c r="J22" s="4">
        <f>COUNTIF(Respostas!$BK$2:$BK$28,D22*5)</f>
        <v>0</v>
      </c>
      <c r="K22" s="4">
        <f t="shared" si="4"/>
        <v>3</v>
      </c>
      <c r="L22" s="19">
        <f t="shared" si="5"/>
        <v>4</v>
      </c>
    </row>
    <row r="23" spans="2:13" x14ac:dyDescent="0.2">
      <c r="B23" s="4">
        <v>5</v>
      </c>
      <c r="C23" s="13" t="s">
        <v>28</v>
      </c>
      <c r="D23" s="15">
        <v>100001</v>
      </c>
      <c r="E23" s="4">
        <f t="shared" si="6"/>
        <v>1100011</v>
      </c>
      <c r="F23" s="4">
        <f>COUNTIF(Respostas!$BK$2:$BK$28,D23*1)</f>
        <v>0</v>
      </c>
      <c r="G23" s="4">
        <f>COUNTIF(Respostas!$BK$2:$BK$28,D23*2)</f>
        <v>2</v>
      </c>
      <c r="H23" s="4">
        <f>COUNTIF(Respostas!$BK$2:$BK$28,D23*3)</f>
        <v>1</v>
      </c>
      <c r="I23" s="4">
        <f>COUNTIF(Respostas!$BK$2:$BK$28,D23*4)</f>
        <v>2</v>
      </c>
      <c r="J23" s="4">
        <f>COUNTIF(Respostas!$BK$2:$BK$28,D23*5)</f>
        <v>1</v>
      </c>
      <c r="K23" s="4">
        <f t="shared" si="4"/>
        <v>6</v>
      </c>
      <c r="L23" s="19">
        <f t="shared" si="5"/>
        <v>3.3333333333333335</v>
      </c>
    </row>
    <row r="24" spans="2:13" x14ac:dyDescent="0.2">
      <c r="B24" s="4">
        <v>6</v>
      </c>
      <c r="C24" s="5" t="s">
        <v>37</v>
      </c>
      <c r="D24" s="14">
        <v>1000001</v>
      </c>
      <c r="E24" s="4">
        <f t="shared" si="6"/>
        <v>11000011</v>
      </c>
      <c r="F24" s="4">
        <f>COUNTIF(Respostas!$BK$2:$BK$28,D24*1)</f>
        <v>2</v>
      </c>
      <c r="G24" s="4">
        <f>COUNTIF(Respostas!$BK$2:$BK$28,D24*2)</f>
        <v>0</v>
      </c>
      <c r="H24" s="4">
        <f>COUNTIF(Respostas!$BK$2:$BK$28,D24*3)</f>
        <v>2</v>
      </c>
      <c r="I24" s="4">
        <f>COUNTIF(Respostas!$BK$2:$BK$28,D24*4)</f>
        <v>0</v>
      </c>
      <c r="J24" s="4">
        <f>COUNTIF(Respostas!$BK$2:$BK$28,D24*5)</f>
        <v>1</v>
      </c>
      <c r="K24" s="4">
        <f t="shared" si="4"/>
        <v>5</v>
      </c>
      <c r="L24" s="19">
        <f t="shared" si="5"/>
        <v>2.6</v>
      </c>
    </row>
    <row r="25" spans="2:13" x14ac:dyDescent="0.2">
      <c r="B25" s="4">
        <v>7</v>
      </c>
      <c r="C25" s="5" t="s">
        <v>38</v>
      </c>
      <c r="D25" s="14">
        <v>100000001</v>
      </c>
      <c r="E25" s="4">
        <f t="shared" si="6"/>
        <v>1100000011</v>
      </c>
      <c r="F25" s="4">
        <f>COUNTIF(Respostas!$BK$2:$BK$28,D25*1)</f>
        <v>0</v>
      </c>
      <c r="G25" s="4">
        <f>COUNTIF(Respostas!$BK$2:$BK$28,D25*2)</f>
        <v>2</v>
      </c>
      <c r="H25" s="4">
        <f>COUNTIF(Respostas!$BK$2:$BK$28,D25*3)</f>
        <v>1</v>
      </c>
      <c r="I25" s="4">
        <f>COUNTIF(Respostas!$BK$2:$BK$28,D25*4)</f>
        <v>0</v>
      </c>
      <c r="J25" s="4">
        <f>COUNTIF(Respostas!$BK$2:$BK$28,D25*5)</f>
        <v>0</v>
      </c>
      <c r="K25" s="4">
        <f t="shared" si="4"/>
        <v>3</v>
      </c>
      <c r="L25" s="19">
        <f t="shared" si="5"/>
        <v>2.3333333333333335</v>
      </c>
    </row>
    <row r="26" spans="2:13" x14ac:dyDescent="0.2">
      <c r="F26" s="10">
        <f>SUM(F19:F25)</f>
        <v>2</v>
      </c>
      <c r="G26" s="10">
        <f t="shared" ref="G26:K26" si="7">SUM(G19:G25)</f>
        <v>7</v>
      </c>
      <c r="H26" s="10">
        <f t="shared" si="7"/>
        <v>6</v>
      </c>
      <c r="I26" s="10">
        <f t="shared" si="7"/>
        <v>9</v>
      </c>
      <c r="J26" s="10">
        <f t="shared" si="7"/>
        <v>3</v>
      </c>
      <c r="K26" s="10">
        <f t="shared" si="7"/>
        <v>27</v>
      </c>
      <c r="L26" s="26">
        <f>AVERAGE(L19:L25)</f>
        <v>3.1690476190476189</v>
      </c>
      <c r="M26" s="18">
        <f>SUM(F26:J26)</f>
        <v>27</v>
      </c>
    </row>
    <row r="28" spans="2:13" x14ac:dyDescent="0.2">
      <c r="B28" s="42" t="s">
        <v>45</v>
      </c>
      <c r="C28" s="43" t="s">
        <v>73</v>
      </c>
      <c r="D28" s="44"/>
      <c r="E28" s="44"/>
      <c r="F28" s="40" t="s">
        <v>33</v>
      </c>
      <c r="G28" s="40" t="s">
        <v>36</v>
      </c>
      <c r="H28" s="40" t="s">
        <v>32</v>
      </c>
      <c r="I28" s="40" t="s">
        <v>31</v>
      </c>
      <c r="J28" s="40" t="s">
        <v>48</v>
      </c>
      <c r="K28" s="40" t="s">
        <v>55</v>
      </c>
      <c r="L28" s="40" t="s">
        <v>56</v>
      </c>
    </row>
    <row r="29" spans="2:13" ht="15" customHeight="1" x14ac:dyDescent="0.2">
      <c r="B29" s="42"/>
      <c r="C29" s="43"/>
      <c r="D29" s="44"/>
      <c r="E29" s="44"/>
      <c r="F29" s="41"/>
      <c r="G29" s="41"/>
      <c r="H29" s="41"/>
      <c r="I29" s="41"/>
      <c r="J29" s="41"/>
      <c r="K29" s="41"/>
      <c r="L29" s="41"/>
    </row>
    <row r="30" spans="2:13" x14ac:dyDescent="0.2">
      <c r="B30" s="4">
        <v>1</v>
      </c>
      <c r="C30" s="8" t="s">
        <v>40</v>
      </c>
      <c r="D30" s="4">
        <v>1</v>
      </c>
      <c r="E30" s="4">
        <f>D30*11</f>
        <v>11</v>
      </c>
      <c r="F30" s="4">
        <f>COUNTIF(Respostas!$BM$2:$BM$28,D30*1)</f>
        <v>0</v>
      </c>
      <c r="G30" s="4">
        <f>COUNTIF(Respostas!$BM$2:$BM$28,D30*2)</f>
        <v>0</v>
      </c>
      <c r="H30" s="4">
        <f>COUNTIF(Respostas!$BM$2:$BM$28,D30*3)</f>
        <v>0</v>
      </c>
      <c r="I30" s="4">
        <f>COUNTIF(Respostas!$BM$2:$BM$28,D30*4)</f>
        <v>3</v>
      </c>
      <c r="J30" s="4">
        <f>COUNTIF(Respostas!$BM$2:$BM$28,D30*5)</f>
        <v>0</v>
      </c>
      <c r="K30" s="4">
        <f t="shared" ref="K30:K36" si="8">F30+G30+H30+I30+J30</f>
        <v>3</v>
      </c>
      <c r="L30" s="19">
        <f t="shared" ref="L30:L36" si="9">IFERROR(((F30*1)+(G30*2)+(H30*3)+(I30*4)+(J30*5))/K30,0)</f>
        <v>4</v>
      </c>
    </row>
    <row r="31" spans="2:13" x14ac:dyDescent="0.2">
      <c r="B31" s="4">
        <v>2</v>
      </c>
      <c r="C31" s="5" t="s">
        <v>39</v>
      </c>
      <c r="D31" s="14">
        <v>101</v>
      </c>
      <c r="E31" s="4">
        <f t="shared" ref="E31:E36" si="10">D31*11</f>
        <v>1111</v>
      </c>
      <c r="F31" s="4">
        <f>COUNTIF(Respostas!$BM$2:$BM$28,D31*1)</f>
        <v>0</v>
      </c>
      <c r="G31" s="4">
        <f>COUNTIF(Respostas!$BM$2:$BM$28,D31*2)</f>
        <v>0</v>
      </c>
      <c r="H31" s="4">
        <f>COUNTIF(Respostas!$BM$2:$BM$28,D31*3)</f>
        <v>2</v>
      </c>
      <c r="I31" s="4">
        <f>COUNTIF(Respostas!$BM$2:$BM$28,D31*4)</f>
        <v>1</v>
      </c>
      <c r="J31" s="4">
        <f>COUNTIF(Respostas!$BM$2:$BM$28,D31*5)</f>
        <v>0</v>
      </c>
      <c r="K31" s="4">
        <f t="shared" si="8"/>
        <v>3</v>
      </c>
      <c r="L31" s="19">
        <f t="shared" si="9"/>
        <v>3.3333333333333335</v>
      </c>
    </row>
    <row r="32" spans="2:13" x14ac:dyDescent="0.2">
      <c r="B32" s="4">
        <v>3</v>
      </c>
      <c r="C32" s="5" t="s">
        <v>34</v>
      </c>
      <c r="D32" s="14">
        <v>1001</v>
      </c>
      <c r="E32" s="4">
        <f t="shared" si="10"/>
        <v>11011</v>
      </c>
      <c r="F32" s="4">
        <f>COUNTIF(Respostas!$BM$2:$BM$28,D32*1)</f>
        <v>0</v>
      </c>
      <c r="G32" s="4">
        <f>COUNTIF(Respostas!$BM$2:$BM$28,D32*2)</f>
        <v>0</v>
      </c>
      <c r="H32" s="4">
        <f>COUNTIF(Respostas!$BM$2:$BM$28,D32*3)</f>
        <v>1</v>
      </c>
      <c r="I32" s="4">
        <f>COUNTIF(Respostas!$BM$2:$BM$28,D32*4)</f>
        <v>2</v>
      </c>
      <c r="J32" s="4">
        <f>COUNTIF(Respostas!$BM$2:$BM$28,D32*5)</f>
        <v>1</v>
      </c>
      <c r="K32" s="4">
        <f t="shared" si="8"/>
        <v>4</v>
      </c>
      <c r="L32" s="19">
        <f t="shared" si="9"/>
        <v>4</v>
      </c>
    </row>
    <row r="33" spans="2:13" x14ac:dyDescent="0.2">
      <c r="B33" s="4">
        <v>4</v>
      </c>
      <c r="C33" s="5" t="s">
        <v>42</v>
      </c>
      <c r="D33" s="14">
        <v>10001</v>
      </c>
      <c r="E33" s="4">
        <f t="shared" si="10"/>
        <v>110011</v>
      </c>
      <c r="F33" s="4">
        <f>COUNTIF(Respostas!$BM$2:$BM$28,D33*1)</f>
        <v>0</v>
      </c>
      <c r="G33" s="4">
        <f>COUNTIF(Respostas!$BM$2:$BM$28,D33*2)</f>
        <v>0</v>
      </c>
      <c r="H33" s="4">
        <f>COUNTIF(Respostas!$BM$2:$BM$28,D33*3)</f>
        <v>0</v>
      </c>
      <c r="I33" s="4">
        <f>COUNTIF(Respostas!$BM$2:$BM$28,D33*4)</f>
        <v>2</v>
      </c>
      <c r="J33" s="4">
        <f>COUNTIF(Respostas!$BM$2:$BM$28,D33*5)</f>
        <v>1</v>
      </c>
      <c r="K33" s="4">
        <f t="shared" si="8"/>
        <v>3</v>
      </c>
      <c r="L33" s="19">
        <f t="shared" si="9"/>
        <v>4.333333333333333</v>
      </c>
    </row>
    <row r="34" spans="2:13" x14ac:dyDescent="0.2">
      <c r="B34" s="4">
        <v>5</v>
      </c>
      <c r="C34" s="13" t="s">
        <v>28</v>
      </c>
      <c r="D34" s="15">
        <v>100001</v>
      </c>
      <c r="E34" s="4">
        <f t="shared" si="10"/>
        <v>1100011</v>
      </c>
      <c r="F34" s="4">
        <f>COUNTIF(Respostas!$BM$2:$BM$28,D34*1)</f>
        <v>0</v>
      </c>
      <c r="G34" s="4">
        <f>COUNTIF(Respostas!$BM$2:$BM$28,D34*2)</f>
        <v>0</v>
      </c>
      <c r="H34" s="4">
        <f>COUNTIF(Respostas!$BM$2:$BM$28,D34*3)</f>
        <v>0</v>
      </c>
      <c r="I34" s="4">
        <f>COUNTIF(Respostas!$BM$2:$BM$28,D34*4)</f>
        <v>5</v>
      </c>
      <c r="J34" s="4">
        <f>COUNTIF(Respostas!$BM$2:$BM$28,D34*5)</f>
        <v>1</v>
      </c>
      <c r="K34" s="4">
        <f t="shared" si="8"/>
        <v>6</v>
      </c>
      <c r="L34" s="19">
        <f t="shared" si="9"/>
        <v>4.166666666666667</v>
      </c>
    </row>
    <row r="35" spans="2:13" x14ac:dyDescent="0.2">
      <c r="B35" s="4">
        <v>6</v>
      </c>
      <c r="C35" s="5" t="s">
        <v>37</v>
      </c>
      <c r="D35" s="14">
        <v>1000001</v>
      </c>
      <c r="E35" s="4">
        <f t="shared" si="10"/>
        <v>11000011</v>
      </c>
      <c r="F35" s="4">
        <f>COUNTIF(Respostas!$BM$2:$BM$28,D35*1)</f>
        <v>2</v>
      </c>
      <c r="G35" s="4">
        <f>COUNTIF(Respostas!$BM$2:$BM$28,D35*2)</f>
        <v>0</v>
      </c>
      <c r="H35" s="4">
        <f>COUNTIF(Respostas!$BM$2:$BM$28,D35*3)</f>
        <v>1</v>
      </c>
      <c r="I35" s="4">
        <f>COUNTIF(Respostas!$BM$2:$BM$28,D35*4)</f>
        <v>2</v>
      </c>
      <c r="J35" s="4">
        <f>COUNTIF(Respostas!$BM$2:$BM$28,D35*5)</f>
        <v>0</v>
      </c>
      <c r="K35" s="4">
        <f t="shared" si="8"/>
        <v>5</v>
      </c>
      <c r="L35" s="19">
        <f t="shared" si="9"/>
        <v>2.6</v>
      </c>
    </row>
    <row r="36" spans="2:13" x14ac:dyDescent="0.2">
      <c r="B36" s="4">
        <v>7</v>
      </c>
      <c r="C36" s="5" t="s">
        <v>38</v>
      </c>
      <c r="D36" s="14">
        <v>100000001</v>
      </c>
      <c r="E36" s="4">
        <f t="shared" si="10"/>
        <v>1100000011</v>
      </c>
      <c r="F36" s="4">
        <f>COUNTIF(Respostas!$BM$2:$BM$28,D36*1)</f>
        <v>0</v>
      </c>
      <c r="G36" s="4">
        <f>COUNTIF(Respostas!$BM$2:$BM$28,D36*2)</f>
        <v>0</v>
      </c>
      <c r="H36" s="4">
        <f>COUNTIF(Respostas!$BM$2:$BM$28,D36*3)</f>
        <v>0</v>
      </c>
      <c r="I36" s="4">
        <f>COUNTIF(Respostas!$BM$2:$BM$28,D36*4)</f>
        <v>3</v>
      </c>
      <c r="J36" s="4">
        <f>COUNTIF(Respostas!$BM$2:$BM$28,D36*5)</f>
        <v>0</v>
      </c>
      <c r="K36" s="4">
        <f t="shared" si="8"/>
        <v>3</v>
      </c>
      <c r="L36" s="19">
        <f t="shared" si="9"/>
        <v>4</v>
      </c>
    </row>
    <row r="37" spans="2:13" x14ac:dyDescent="0.2">
      <c r="F37" s="10">
        <f>SUM(F30:F36)</f>
        <v>2</v>
      </c>
      <c r="G37" s="10">
        <f t="shared" ref="G37:K37" si="11">SUM(G30:G36)</f>
        <v>0</v>
      </c>
      <c r="H37" s="10">
        <f t="shared" si="11"/>
        <v>4</v>
      </c>
      <c r="I37" s="10">
        <f t="shared" si="11"/>
        <v>18</v>
      </c>
      <c r="J37" s="10">
        <f t="shared" si="11"/>
        <v>3</v>
      </c>
      <c r="K37" s="10">
        <f t="shared" si="11"/>
        <v>27</v>
      </c>
      <c r="L37" s="26">
        <f>AVERAGE(L30:L36)</f>
        <v>3.7761904761904765</v>
      </c>
      <c r="M37" s="18">
        <f>SUM(F37:J37)</f>
        <v>27</v>
      </c>
    </row>
    <row r="39" spans="2:13" x14ac:dyDescent="0.2">
      <c r="B39" s="42" t="s">
        <v>45</v>
      </c>
      <c r="C39" s="43" t="s">
        <v>74</v>
      </c>
      <c r="D39" s="44"/>
      <c r="E39" s="44"/>
      <c r="F39" s="40" t="s">
        <v>33</v>
      </c>
      <c r="G39" s="40" t="s">
        <v>36</v>
      </c>
      <c r="H39" s="40" t="s">
        <v>32</v>
      </c>
      <c r="I39" s="40" t="s">
        <v>31</v>
      </c>
      <c r="J39" s="40" t="s">
        <v>48</v>
      </c>
      <c r="K39" s="40" t="s">
        <v>55</v>
      </c>
      <c r="L39" s="40" t="s">
        <v>56</v>
      </c>
    </row>
    <row r="40" spans="2:13" x14ac:dyDescent="0.2">
      <c r="B40" s="42"/>
      <c r="C40" s="43"/>
      <c r="D40" s="44"/>
      <c r="E40" s="44"/>
      <c r="F40" s="41"/>
      <c r="G40" s="41"/>
      <c r="H40" s="41"/>
      <c r="I40" s="41"/>
      <c r="J40" s="41"/>
      <c r="K40" s="41"/>
      <c r="L40" s="41"/>
    </row>
    <row r="41" spans="2:13" x14ac:dyDescent="0.2">
      <c r="B41" s="4">
        <v>1</v>
      </c>
      <c r="C41" s="8" t="s">
        <v>40</v>
      </c>
      <c r="D41" s="4">
        <v>1</v>
      </c>
      <c r="E41" s="4">
        <f>D41*11</f>
        <v>11</v>
      </c>
      <c r="F41" s="4">
        <f>COUNTIF(Respostas!$BO$2:$BO$28,D41*1)</f>
        <v>0</v>
      </c>
      <c r="G41" s="4">
        <f>COUNTIF(Respostas!$BO$2:$BO$28,D41*2)</f>
        <v>0</v>
      </c>
      <c r="H41" s="4">
        <f>COUNTIF(Respostas!$BO$2:$BO$28,D41*3)</f>
        <v>1</v>
      </c>
      <c r="I41" s="4">
        <f>COUNTIF(Respostas!$BO$2:$BO$28,D41*4)</f>
        <v>1</v>
      </c>
      <c r="J41" s="4">
        <f>COUNTIF(Respostas!$BO$2:$BO$28,D41*5)</f>
        <v>1</v>
      </c>
      <c r="K41" s="4">
        <f t="shared" ref="K41:K47" si="12">F41+G41+H41+I41+J41</f>
        <v>3</v>
      </c>
      <c r="L41" s="19">
        <f t="shared" ref="L41:L47" si="13">IFERROR(((F41*1)+(G41*2)+(H41*3)+(I41*4)+(J41*5))/K41,0)</f>
        <v>4</v>
      </c>
    </row>
    <row r="42" spans="2:13" x14ac:dyDescent="0.2">
      <c r="B42" s="4">
        <v>2</v>
      </c>
      <c r="C42" s="5" t="s">
        <v>39</v>
      </c>
      <c r="D42" s="14">
        <v>101</v>
      </c>
      <c r="E42" s="4">
        <f t="shared" ref="E42:E47" si="14">D42*11</f>
        <v>1111</v>
      </c>
      <c r="F42" s="4">
        <f>COUNTIF(Respostas!$BO$2:$BO$28,D42*1)</f>
        <v>0</v>
      </c>
      <c r="G42" s="4">
        <f>COUNTIF(Respostas!$BO$2:$BO$28,D42*2)</f>
        <v>0</v>
      </c>
      <c r="H42" s="4">
        <f>COUNTIF(Respostas!$BO$2:$BO$28,D42*3)</f>
        <v>1</v>
      </c>
      <c r="I42" s="4">
        <f>COUNTIF(Respostas!$BO$2:$BO$28,D42*4)</f>
        <v>2</v>
      </c>
      <c r="J42" s="4">
        <f>COUNTIF(Respostas!$BO$2:$BO$28,D42*5)</f>
        <v>0</v>
      </c>
      <c r="K42" s="4">
        <f t="shared" si="12"/>
        <v>3</v>
      </c>
      <c r="L42" s="19">
        <f t="shared" si="13"/>
        <v>3.6666666666666665</v>
      </c>
    </row>
    <row r="43" spans="2:13" x14ac:dyDescent="0.2">
      <c r="B43" s="4">
        <v>3</v>
      </c>
      <c r="C43" s="5" t="s">
        <v>34</v>
      </c>
      <c r="D43" s="14">
        <v>1001</v>
      </c>
      <c r="E43" s="4">
        <f t="shared" si="14"/>
        <v>11011</v>
      </c>
      <c r="F43" s="4">
        <f>COUNTIF(Respostas!$BO$2:$BO$28,D43*1)</f>
        <v>0</v>
      </c>
      <c r="G43" s="4">
        <f>COUNTIF(Respostas!$BO$2:$BO$28,D43*2)</f>
        <v>0</v>
      </c>
      <c r="H43" s="4">
        <f>COUNTIF(Respostas!$BO$2:$BO$28,D43*3)</f>
        <v>1</v>
      </c>
      <c r="I43" s="4">
        <f>COUNTIF(Respostas!$BO$2:$BO$28,D43*4)</f>
        <v>2</v>
      </c>
      <c r="J43" s="4">
        <f>COUNTIF(Respostas!$BO$2:$BO$28,D43*5)</f>
        <v>1</v>
      </c>
      <c r="K43" s="4">
        <f t="shared" si="12"/>
        <v>4</v>
      </c>
      <c r="L43" s="19">
        <f t="shared" si="13"/>
        <v>4</v>
      </c>
    </row>
    <row r="44" spans="2:13" x14ac:dyDescent="0.2">
      <c r="B44" s="4">
        <v>4</v>
      </c>
      <c r="C44" s="5" t="s">
        <v>42</v>
      </c>
      <c r="D44" s="14">
        <v>10001</v>
      </c>
      <c r="E44" s="4">
        <f t="shared" si="14"/>
        <v>110011</v>
      </c>
      <c r="F44" s="4">
        <f>COUNTIF(Respostas!$BO$2:$BO$28,D44*1)</f>
        <v>0</v>
      </c>
      <c r="G44" s="4">
        <f>COUNTIF(Respostas!$BO$2:$BO$28,D44*2)</f>
        <v>0</v>
      </c>
      <c r="H44" s="4">
        <f>COUNTIF(Respostas!$BO$2:$BO$28,D44*3)</f>
        <v>1</v>
      </c>
      <c r="I44" s="4">
        <f>COUNTIF(Respostas!$BO$2:$BO$28,D44*4)</f>
        <v>1</v>
      </c>
      <c r="J44" s="4">
        <f>COUNTIF(Respostas!$BO$2:$BO$28,D44*5)</f>
        <v>1</v>
      </c>
      <c r="K44" s="4">
        <f t="shared" si="12"/>
        <v>3</v>
      </c>
      <c r="L44" s="19">
        <f t="shared" si="13"/>
        <v>4</v>
      </c>
    </row>
    <row r="45" spans="2:13" x14ac:dyDescent="0.2">
      <c r="B45" s="4">
        <v>5</v>
      </c>
      <c r="C45" s="13" t="s">
        <v>28</v>
      </c>
      <c r="D45" s="15">
        <v>100001</v>
      </c>
      <c r="E45" s="4">
        <f t="shared" si="14"/>
        <v>1100011</v>
      </c>
      <c r="F45" s="4">
        <f>COUNTIF(Respostas!$BO$2:$BO$28,D45*1)</f>
        <v>1</v>
      </c>
      <c r="G45" s="4">
        <f>COUNTIF(Respostas!$BO$2:$BO$28,D45*2)</f>
        <v>0</v>
      </c>
      <c r="H45" s="4">
        <f>COUNTIF(Respostas!$BO$2:$BO$28,D45*3)</f>
        <v>0</v>
      </c>
      <c r="I45" s="4">
        <f>COUNTIF(Respostas!$BO$2:$BO$28,D45*4)</f>
        <v>4</v>
      </c>
      <c r="J45" s="4">
        <f>COUNTIF(Respostas!$BO$2:$BO$28,D45*5)</f>
        <v>1</v>
      </c>
      <c r="K45" s="4">
        <f t="shared" si="12"/>
        <v>6</v>
      </c>
      <c r="L45" s="19">
        <f t="shared" si="13"/>
        <v>3.6666666666666665</v>
      </c>
    </row>
    <row r="46" spans="2:13" x14ac:dyDescent="0.2">
      <c r="B46" s="4">
        <v>6</v>
      </c>
      <c r="C46" s="5" t="s">
        <v>37</v>
      </c>
      <c r="D46" s="14">
        <v>1000001</v>
      </c>
      <c r="E46" s="4">
        <f t="shared" si="14"/>
        <v>11000011</v>
      </c>
      <c r="F46" s="4">
        <f>COUNTIF(Respostas!$BO$2:$BO$28,D46*1)</f>
        <v>2</v>
      </c>
      <c r="G46" s="4">
        <f>COUNTIF(Respostas!$BO$2:$BO$28,D46*2)</f>
        <v>0</v>
      </c>
      <c r="H46" s="4">
        <f>COUNTIF(Respostas!$BO$2:$BO$28,D46*3)</f>
        <v>1</v>
      </c>
      <c r="I46" s="4">
        <f>COUNTIF(Respostas!$BO$2:$BO$28,D46*4)</f>
        <v>2</v>
      </c>
      <c r="J46" s="4">
        <f>COUNTIF(Respostas!$BO$2:$BO$28,D46*5)</f>
        <v>0</v>
      </c>
      <c r="K46" s="4">
        <f t="shared" si="12"/>
        <v>5</v>
      </c>
      <c r="L46" s="19">
        <f t="shared" si="13"/>
        <v>2.6</v>
      </c>
    </row>
    <row r="47" spans="2:13" x14ac:dyDescent="0.2">
      <c r="B47" s="4">
        <v>7</v>
      </c>
      <c r="C47" s="5" t="s">
        <v>38</v>
      </c>
      <c r="D47" s="14">
        <v>100000001</v>
      </c>
      <c r="E47" s="4">
        <f t="shared" si="14"/>
        <v>1100000011</v>
      </c>
      <c r="F47" s="4">
        <f>COUNTIF(Respostas!$BO$2:$BO$28,D47*1)</f>
        <v>0</v>
      </c>
      <c r="G47" s="4">
        <f>COUNTIF(Respostas!$BO$2:$BO$28,D47*2)</f>
        <v>0</v>
      </c>
      <c r="H47" s="4">
        <f>COUNTIF(Respostas!$BO$2:$BO$28,D47*3)</f>
        <v>1</v>
      </c>
      <c r="I47" s="4">
        <f>COUNTIF(Respostas!$BO$2:$BO$28,D47*4)</f>
        <v>1</v>
      </c>
      <c r="J47" s="4">
        <f>COUNTIF(Respostas!$BO$2:$BO$28,D47*5)</f>
        <v>1</v>
      </c>
      <c r="K47" s="4">
        <f t="shared" si="12"/>
        <v>3</v>
      </c>
      <c r="L47" s="19">
        <f t="shared" si="13"/>
        <v>4</v>
      </c>
    </row>
    <row r="48" spans="2:13" x14ac:dyDescent="0.2">
      <c r="F48" s="10">
        <f>SUM(F41:F47)</f>
        <v>3</v>
      </c>
      <c r="G48" s="10">
        <f t="shared" ref="G48:K48" si="15">SUM(G41:G47)</f>
        <v>0</v>
      </c>
      <c r="H48" s="10">
        <f t="shared" si="15"/>
        <v>6</v>
      </c>
      <c r="I48" s="10">
        <f t="shared" si="15"/>
        <v>13</v>
      </c>
      <c r="J48" s="10">
        <f t="shared" si="15"/>
        <v>5</v>
      </c>
      <c r="K48" s="10">
        <f t="shared" si="15"/>
        <v>27</v>
      </c>
      <c r="L48" s="26">
        <f>AVERAGE(L41:L47)</f>
        <v>3.7047619047619049</v>
      </c>
      <c r="M48" s="18">
        <f>SUM(F48:J48)</f>
        <v>27</v>
      </c>
    </row>
    <row r="50" spans="2:13" x14ac:dyDescent="0.2">
      <c r="B50" s="42" t="s">
        <v>45</v>
      </c>
      <c r="C50" s="43" t="s">
        <v>75</v>
      </c>
      <c r="D50" s="44"/>
      <c r="E50" s="44"/>
      <c r="F50" s="40" t="s">
        <v>33</v>
      </c>
      <c r="G50" s="40" t="s">
        <v>36</v>
      </c>
      <c r="H50" s="40" t="s">
        <v>32</v>
      </c>
      <c r="I50" s="40" t="s">
        <v>31</v>
      </c>
      <c r="J50" s="40" t="s">
        <v>48</v>
      </c>
      <c r="K50" s="40" t="s">
        <v>55</v>
      </c>
      <c r="L50" s="40" t="s">
        <v>56</v>
      </c>
    </row>
    <row r="51" spans="2:13" x14ac:dyDescent="0.2">
      <c r="B51" s="42"/>
      <c r="C51" s="43"/>
      <c r="D51" s="44"/>
      <c r="E51" s="44"/>
      <c r="F51" s="41"/>
      <c r="G51" s="41"/>
      <c r="H51" s="41"/>
      <c r="I51" s="41"/>
      <c r="J51" s="41"/>
      <c r="K51" s="41"/>
      <c r="L51" s="41"/>
    </row>
    <row r="52" spans="2:13" x14ac:dyDescent="0.2">
      <c r="B52" s="4">
        <v>1</v>
      </c>
      <c r="C52" s="8" t="s">
        <v>40</v>
      </c>
      <c r="D52" s="4">
        <v>1</v>
      </c>
      <c r="E52" s="4">
        <f>D52*11</f>
        <v>11</v>
      </c>
      <c r="F52" s="4">
        <f>COUNTIF(Respostas!$BQ$2:$BQ$28,D52*1)</f>
        <v>0</v>
      </c>
      <c r="G52" s="4">
        <f>COUNTIF(Respostas!$BQ$2:$BQ$28,D52*2)</f>
        <v>0</v>
      </c>
      <c r="H52" s="4">
        <f>COUNTIF(Respostas!$BQ$2:$BQ$28,D52*3)</f>
        <v>0</v>
      </c>
      <c r="I52" s="4">
        <f>COUNTIF(Respostas!$BQ$2:$BQ$28,D52*4)</f>
        <v>3</v>
      </c>
      <c r="J52" s="4">
        <f>COUNTIF(Respostas!$BQ$2:$BQ$28,D52*5)</f>
        <v>0</v>
      </c>
      <c r="K52" s="4">
        <f t="shared" ref="K52:K58" si="16">F52+G52+H52+I52+J52</f>
        <v>3</v>
      </c>
      <c r="L52" s="19">
        <f t="shared" ref="L52:L58" si="17">IFERROR(((F52*1)+(G52*2)+(H52*3)+(I52*4)+(J52*5))/K52,0)</f>
        <v>4</v>
      </c>
    </row>
    <row r="53" spans="2:13" x14ac:dyDescent="0.2">
      <c r="B53" s="4">
        <v>2</v>
      </c>
      <c r="C53" s="5" t="s">
        <v>39</v>
      </c>
      <c r="D53" s="14">
        <v>101</v>
      </c>
      <c r="E53" s="4">
        <f t="shared" ref="E53:E58" si="18">D53*11</f>
        <v>1111</v>
      </c>
      <c r="F53" s="4">
        <f>COUNTIF(Respostas!$BQ$2:$BQ$28,D53*1)</f>
        <v>0</v>
      </c>
      <c r="G53" s="4">
        <f>COUNTIF(Respostas!$BQ$2:$BQ$28,D53*2)</f>
        <v>1</v>
      </c>
      <c r="H53" s="4">
        <f>COUNTIF(Respostas!$BQ$2:$BQ$28,D53*3)</f>
        <v>0</v>
      </c>
      <c r="I53" s="4">
        <f>COUNTIF(Respostas!$BQ$2:$BQ$28,D53*4)</f>
        <v>2</v>
      </c>
      <c r="J53" s="4">
        <f>COUNTIF(Respostas!$BQ$2:$BQ$28,D53*5)</f>
        <v>0</v>
      </c>
      <c r="K53" s="4">
        <f t="shared" si="16"/>
        <v>3</v>
      </c>
      <c r="L53" s="19">
        <f t="shared" si="17"/>
        <v>3.3333333333333335</v>
      </c>
    </row>
    <row r="54" spans="2:13" x14ac:dyDescent="0.2">
      <c r="B54" s="4">
        <v>3</v>
      </c>
      <c r="C54" s="5" t="s">
        <v>34</v>
      </c>
      <c r="D54" s="14">
        <v>1001</v>
      </c>
      <c r="E54" s="4">
        <f t="shared" si="18"/>
        <v>11011</v>
      </c>
      <c r="F54" s="4">
        <f>COUNTIF(Respostas!$BQ$2:$BQ$28,D54*1)</f>
        <v>0</v>
      </c>
      <c r="G54" s="4">
        <f>COUNTIF(Respostas!$BQ$2:$BQ$28,D54*2)</f>
        <v>0</v>
      </c>
      <c r="H54" s="4">
        <f>COUNTIF(Respostas!$BQ$2:$BQ$28,D54*3)</f>
        <v>2</v>
      </c>
      <c r="I54" s="4">
        <f>COUNTIF(Respostas!$BQ$2:$BQ$28,D54*4)</f>
        <v>2</v>
      </c>
      <c r="J54" s="4">
        <f>COUNTIF(Respostas!$BQ$2:$BQ$28,D54*5)</f>
        <v>0</v>
      </c>
      <c r="K54" s="4">
        <f t="shared" si="16"/>
        <v>4</v>
      </c>
      <c r="L54" s="19">
        <f t="shared" si="17"/>
        <v>3.5</v>
      </c>
    </row>
    <row r="55" spans="2:13" x14ac:dyDescent="0.2">
      <c r="B55" s="4">
        <v>4</v>
      </c>
      <c r="C55" s="5" t="s">
        <v>42</v>
      </c>
      <c r="D55" s="14">
        <v>10001</v>
      </c>
      <c r="E55" s="4">
        <f t="shared" si="18"/>
        <v>110011</v>
      </c>
      <c r="F55" s="4">
        <f>COUNTIF(Respostas!$BQ$2:$BQ$28,D55*1)</f>
        <v>0</v>
      </c>
      <c r="G55" s="4">
        <f>COUNTIF(Respostas!$BQ$2:$BQ$28,D55*2)</f>
        <v>0</v>
      </c>
      <c r="H55" s="4">
        <f>COUNTIF(Respostas!$BQ$2:$BQ$28,D55*3)</f>
        <v>1</v>
      </c>
      <c r="I55" s="4">
        <f>COUNTIF(Respostas!$BQ$2:$BQ$28,D55*4)</f>
        <v>2</v>
      </c>
      <c r="J55" s="4">
        <f>COUNTIF(Respostas!$BQ$2:$BQ$28,D55*5)</f>
        <v>0</v>
      </c>
      <c r="K55" s="4">
        <f t="shared" si="16"/>
        <v>3</v>
      </c>
      <c r="L55" s="19">
        <f t="shared" si="17"/>
        <v>3.6666666666666665</v>
      </c>
    </row>
    <row r="56" spans="2:13" x14ac:dyDescent="0.2">
      <c r="B56" s="4">
        <v>5</v>
      </c>
      <c r="C56" s="13" t="s">
        <v>28</v>
      </c>
      <c r="D56" s="15">
        <v>100001</v>
      </c>
      <c r="E56" s="4">
        <f t="shared" si="18"/>
        <v>1100011</v>
      </c>
      <c r="F56" s="4">
        <f>COUNTIF(Respostas!$BQ$2:$BQ$28,D56*1)</f>
        <v>0</v>
      </c>
      <c r="G56" s="4">
        <f>COUNTIF(Respostas!$BQ$2:$BQ$28,D56*2)</f>
        <v>0</v>
      </c>
      <c r="H56" s="4">
        <f>COUNTIF(Respostas!$BQ$2:$BQ$28,D56*3)</f>
        <v>2</v>
      </c>
      <c r="I56" s="4">
        <f>COUNTIF(Respostas!$BQ$2:$BQ$28,D56*4)</f>
        <v>4</v>
      </c>
      <c r="J56" s="4">
        <f>COUNTIF(Respostas!$BQ$2:$BQ$28,D56*5)</f>
        <v>0</v>
      </c>
      <c r="K56" s="4">
        <f t="shared" si="16"/>
        <v>6</v>
      </c>
      <c r="L56" s="19">
        <f t="shared" si="17"/>
        <v>3.6666666666666665</v>
      </c>
    </row>
    <row r="57" spans="2:13" x14ac:dyDescent="0.2">
      <c r="B57" s="4">
        <v>6</v>
      </c>
      <c r="C57" s="5" t="s">
        <v>37</v>
      </c>
      <c r="D57" s="14">
        <v>1000001</v>
      </c>
      <c r="E57" s="4">
        <f t="shared" si="18"/>
        <v>11000011</v>
      </c>
      <c r="F57" s="4">
        <f>COUNTIF(Respostas!$BQ$2:$BQ$28,D57*1)</f>
        <v>2</v>
      </c>
      <c r="G57" s="4">
        <f>COUNTIF(Respostas!$BQ$2:$BQ$28,D57*2)</f>
        <v>0</v>
      </c>
      <c r="H57" s="4">
        <f>COUNTIF(Respostas!$BQ$2:$BQ$28,D57*3)</f>
        <v>2</v>
      </c>
      <c r="I57" s="4">
        <f>COUNTIF(Respostas!$BQ$2:$BQ$28,D57*4)</f>
        <v>0</v>
      </c>
      <c r="J57" s="4">
        <f>COUNTIF(Respostas!$BQ$2:$BQ$28,D57*5)</f>
        <v>1</v>
      </c>
      <c r="K57" s="4">
        <f t="shared" si="16"/>
        <v>5</v>
      </c>
      <c r="L57" s="19">
        <f t="shared" si="17"/>
        <v>2.6</v>
      </c>
    </row>
    <row r="58" spans="2:13" x14ac:dyDescent="0.2">
      <c r="B58" s="4">
        <v>7</v>
      </c>
      <c r="C58" s="5" t="s">
        <v>38</v>
      </c>
      <c r="D58" s="14">
        <v>100000001</v>
      </c>
      <c r="E58" s="4">
        <f t="shared" si="18"/>
        <v>1100000011</v>
      </c>
      <c r="F58" s="4">
        <f>COUNTIF(Respostas!$BQ$2:$BQ$28,D58*1)</f>
        <v>0</v>
      </c>
      <c r="G58" s="4">
        <f>COUNTIF(Respostas!$BQ$2:$BQ$28,D58*2)</f>
        <v>1</v>
      </c>
      <c r="H58" s="4">
        <f>COUNTIF(Respostas!$BQ$2:$BQ$28,D58*3)</f>
        <v>0</v>
      </c>
      <c r="I58" s="4">
        <f>COUNTIF(Respostas!$BQ$2:$BQ$28,D58*4)</f>
        <v>2</v>
      </c>
      <c r="J58" s="4">
        <f>COUNTIF(Respostas!$BQ$2:$BQ$28,D58*5)</f>
        <v>0</v>
      </c>
      <c r="K58" s="4">
        <f t="shared" si="16"/>
        <v>3</v>
      </c>
      <c r="L58" s="19">
        <f t="shared" si="17"/>
        <v>3.3333333333333335</v>
      </c>
    </row>
    <row r="59" spans="2:13" x14ac:dyDescent="0.2">
      <c r="F59" s="10">
        <f>SUM(F52:F58)</f>
        <v>2</v>
      </c>
      <c r="G59" s="10">
        <f t="shared" ref="G59:K59" si="19">SUM(G52:G58)</f>
        <v>2</v>
      </c>
      <c r="H59" s="10">
        <f t="shared" si="19"/>
        <v>7</v>
      </c>
      <c r="I59" s="10">
        <f t="shared" si="19"/>
        <v>15</v>
      </c>
      <c r="J59" s="10">
        <f t="shared" si="19"/>
        <v>1</v>
      </c>
      <c r="K59" s="10">
        <f t="shared" si="19"/>
        <v>27</v>
      </c>
      <c r="L59" s="26">
        <f>AVERAGE(L52:L58)</f>
        <v>3.4428571428571431</v>
      </c>
      <c r="M59" s="18">
        <f>SUM(F59:J59)</f>
        <v>27</v>
      </c>
    </row>
    <row r="61" spans="2:13" x14ac:dyDescent="0.2">
      <c r="B61" s="42" t="s">
        <v>45</v>
      </c>
      <c r="C61" s="43" t="s">
        <v>76</v>
      </c>
      <c r="D61" s="44"/>
      <c r="E61" s="44"/>
      <c r="F61" s="40" t="s">
        <v>33</v>
      </c>
      <c r="G61" s="40" t="s">
        <v>36</v>
      </c>
      <c r="H61" s="40" t="s">
        <v>32</v>
      </c>
      <c r="I61" s="40" t="s">
        <v>31</v>
      </c>
      <c r="J61" s="40" t="s">
        <v>48</v>
      </c>
      <c r="K61" s="40" t="s">
        <v>55</v>
      </c>
      <c r="L61" s="40" t="s">
        <v>56</v>
      </c>
    </row>
    <row r="62" spans="2:13" x14ac:dyDescent="0.2">
      <c r="B62" s="42"/>
      <c r="C62" s="43"/>
      <c r="D62" s="44"/>
      <c r="E62" s="44"/>
      <c r="F62" s="41"/>
      <c r="G62" s="41"/>
      <c r="H62" s="41"/>
      <c r="I62" s="41"/>
      <c r="J62" s="41"/>
      <c r="K62" s="41"/>
      <c r="L62" s="41"/>
    </row>
    <row r="63" spans="2:13" x14ac:dyDescent="0.2">
      <c r="B63" s="4">
        <v>1</v>
      </c>
      <c r="C63" s="8" t="s">
        <v>40</v>
      </c>
      <c r="D63" s="4">
        <v>1</v>
      </c>
      <c r="E63" s="4">
        <f>D63*11</f>
        <v>11</v>
      </c>
      <c r="F63" s="4">
        <f>COUNTIF(Respostas!$BS$2:$BS$28,D63*1)</f>
        <v>0</v>
      </c>
      <c r="G63" s="4">
        <f>COUNTIF(Respostas!$BS$2:$BS$28,D63*2)</f>
        <v>0</v>
      </c>
      <c r="H63" s="4">
        <f>COUNTIF(Respostas!$BS$2:$BS$28,D63*3)</f>
        <v>2</v>
      </c>
      <c r="I63" s="4">
        <f>COUNTIF(Respostas!$BS$2:$BS$28,D63*4)</f>
        <v>1</v>
      </c>
      <c r="J63" s="4">
        <f>COUNTIF(Respostas!$BS$2:$BS$28,D63*5)</f>
        <v>0</v>
      </c>
      <c r="K63" s="4">
        <f t="shared" ref="K63:K69" si="20">F63+G63+H63+I63+J63</f>
        <v>3</v>
      </c>
      <c r="L63" s="19">
        <f t="shared" ref="L63:L69" si="21">IFERROR(((F63*1)+(G63*2)+(H63*3)+(I63*4)+(J63*5))/K63,0)</f>
        <v>3.3333333333333335</v>
      </c>
    </row>
    <row r="64" spans="2:13" x14ac:dyDescent="0.2">
      <c r="B64" s="4">
        <v>2</v>
      </c>
      <c r="C64" s="5" t="s">
        <v>39</v>
      </c>
      <c r="D64" s="14">
        <v>101</v>
      </c>
      <c r="E64" s="4">
        <f t="shared" ref="E64:E69" si="22">D64*11</f>
        <v>1111</v>
      </c>
      <c r="F64" s="4">
        <f>COUNTIF(Respostas!$BS$2:$BS$28,D64*1)</f>
        <v>0</v>
      </c>
      <c r="G64" s="4">
        <f>COUNTIF(Respostas!$BS$2:$BS$28,D64*2)</f>
        <v>2</v>
      </c>
      <c r="H64" s="4">
        <f>COUNTIF(Respostas!$BS$2:$BS$28,D64*3)</f>
        <v>0</v>
      </c>
      <c r="I64" s="4">
        <f>COUNTIF(Respostas!$BS$2:$BS$28,D64*4)</f>
        <v>1</v>
      </c>
      <c r="J64" s="4">
        <f>COUNTIF(Respostas!$BS$2:$BS$28,D64*5)</f>
        <v>0</v>
      </c>
      <c r="K64" s="4">
        <f t="shared" si="20"/>
        <v>3</v>
      </c>
      <c r="L64" s="19">
        <f t="shared" si="21"/>
        <v>2.6666666666666665</v>
      </c>
    </row>
    <row r="65" spans="2:13" x14ac:dyDescent="0.2">
      <c r="B65" s="4">
        <v>3</v>
      </c>
      <c r="C65" s="5" t="s">
        <v>34</v>
      </c>
      <c r="D65" s="14">
        <v>1001</v>
      </c>
      <c r="E65" s="4">
        <f t="shared" si="22"/>
        <v>11011</v>
      </c>
      <c r="F65" s="4">
        <f>COUNTIF(Respostas!$BS$2:$BS$28,D65*1)</f>
        <v>0</v>
      </c>
      <c r="G65" s="4">
        <f>COUNTIF(Respostas!$BS$2:$BS$28,D65*2)</f>
        <v>2</v>
      </c>
      <c r="H65" s="4">
        <f>COUNTIF(Respostas!$BS$2:$BS$28,D65*3)</f>
        <v>1</v>
      </c>
      <c r="I65" s="4">
        <f>COUNTIF(Respostas!$BS$2:$BS$28,D65*4)</f>
        <v>0</v>
      </c>
      <c r="J65" s="4">
        <f>COUNTIF(Respostas!$BS$2:$BS$28,D65*5)</f>
        <v>1</v>
      </c>
      <c r="K65" s="4">
        <f t="shared" si="20"/>
        <v>4</v>
      </c>
      <c r="L65" s="19">
        <f t="shared" si="21"/>
        <v>3</v>
      </c>
    </row>
    <row r="66" spans="2:13" x14ac:dyDescent="0.2">
      <c r="B66" s="4">
        <v>4</v>
      </c>
      <c r="C66" s="5" t="s">
        <v>42</v>
      </c>
      <c r="D66" s="14">
        <v>10001</v>
      </c>
      <c r="E66" s="4">
        <f t="shared" si="22"/>
        <v>110011</v>
      </c>
      <c r="F66" s="4">
        <f>COUNTIF(Respostas!$BS$2:$BS$28,D66*1)</f>
        <v>0</v>
      </c>
      <c r="G66" s="4">
        <f>COUNTIF(Respostas!$BS$2:$BS$28,D66*2)</f>
        <v>0</v>
      </c>
      <c r="H66" s="4">
        <f>COUNTIF(Respostas!$BS$2:$BS$28,D66*3)</f>
        <v>2</v>
      </c>
      <c r="I66" s="4">
        <f>COUNTIF(Respostas!$BS$2:$BS$28,D66*4)</f>
        <v>1</v>
      </c>
      <c r="J66" s="4">
        <f>COUNTIF(Respostas!$BS$2:$BS$28,D66*5)</f>
        <v>0</v>
      </c>
      <c r="K66" s="4">
        <f t="shared" si="20"/>
        <v>3</v>
      </c>
      <c r="L66" s="19">
        <f t="shared" si="21"/>
        <v>3.3333333333333335</v>
      </c>
    </row>
    <row r="67" spans="2:13" x14ac:dyDescent="0.2">
      <c r="B67" s="4">
        <v>5</v>
      </c>
      <c r="C67" s="13" t="s">
        <v>28</v>
      </c>
      <c r="D67" s="15">
        <v>100001</v>
      </c>
      <c r="E67" s="4">
        <f t="shared" si="22"/>
        <v>1100011</v>
      </c>
      <c r="F67" s="4">
        <f>COUNTIF(Respostas!$BS$2:$BS$28,D67*1)</f>
        <v>0</v>
      </c>
      <c r="G67" s="4">
        <f>COUNTIF(Respostas!$BS$2:$BS$28,D67*2)</f>
        <v>2</v>
      </c>
      <c r="H67" s="4">
        <f>COUNTIF(Respostas!$BS$2:$BS$28,D67*3)</f>
        <v>2</v>
      </c>
      <c r="I67" s="4">
        <f>COUNTIF(Respostas!$BS$2:$BS$28,D67*4)</f>
        <v>2</v>
      </c>
      <c r="J67" s="4">
        <f>COUNTIF(Respostas!$BS$2:$BS$28,D67*5)</f>
        <v>0</v>
      </c>
      <c r="K67" s="4">
        <f t="shared" si="20"/>
        <v>6</v>
      </c>
      <c r="L67" s="19">
        <f t="shared" si="21"/>
        <v>3</v>
      </c>
    </row>
    <row r="68" spans="2:13" x14ac:dyDescent="0.2">
      <c r="B68" s="4">
        <v>6</v>
      </c>
      <c r="C68" s="5" t="s">
        <v>37</v>
      </c>
      <c r="D68" s="14">
        <v>1000001</v>
      </c>
      <c r="E68" s="4">
        <f t="shared" si="22"/>
        <v>11000011</v>
      </c>
      <c r="F68" s="4">
        <f>COUNTIF(Respostas!$BS$2:$BS$28,D68*1)</f>
        <v>2</v>
      </c>
      <c r="G68" s="4">
        <f>COUNTIF(Respostas!$BS$2:$BS$28,D68*2)</f>
        <v>2</v>
      </c>
      <c r="H68" s="4">
        <f>COUNTIF(Respostas!$BS$2:$BS$28,D68*3)</f>
        <v>0</v>
      </c>
      <c r="I68" s="4">
        <f>COUNTIF(Respostas!$BS$2:$BS$28,D68*4)</f>
        <v>1</v>
      </c>
      <c r="J68" s="4">
        <f>COUNTIF(Respostas!$BS$2:$BS$28,D68*5)</f>
        <v>0</v>
      </c>
      <c r="K68" s="4">
        <f t="shared" si="20"/>
        <v>5</v>
      </c>
      <c r="L68" s="19">
        <f t="shared" si="21"/>
        <v>2</v>
      </c>
    </row>
    <row r="69" spans="2:13" x14ac:dyDescent="0.2">
      <c r="B69" s="4">
        <v>7</v>
      </c>
      <c r="C69" s="5" t="s">
        <v>38</v>
      </c>
      <c r="D69" s="14">
        <v>100000001</v>
      </c>
      <c r="E69" s="4">
        <f t="shared" si="22"/>
        <v>1100000011</v>
      </c>
      <c r="F69" s="4">
        <f>COUNTIF(Respostas!$BS$2:$BS$28,D69*1)</f>
        <v>0</v>
      </c>
      <c r="G69" s="4">
        <f>COUNTIF(Respostas!$BS$2:$BS$28,D69*2)</f>
        <v>2</v>
      </c>
      <c r="H69" s="4">
        <f>COUNTIF(Respostas!$BS$2:$BS$28,D69*3)</f>
        <v>1</v>
      </c>
      <c r="I69" s="4">
        <f>COUNTIF(Respostas!$BS$2:$BS$28,D69*4)</f>
        <v>0</v>
      </c>
      <c r="J69" s="4">
        <f>COUNTIF(Respostas!$BS$2:$BS$28,D69*5)</f>
        <v>0</v>
      </c>
      <c r="K69" s="4">
        <f t="shared" si="20"/>
        <v>3</v>
      </c>
      <c r="L69" s="19">
        <f t="shared" si="21"/>
        <v>2.3333333333333335</v>
      </c>
    </row>
    <row r="70" spans="2:13" x14ac:dyDescent="0.2">
      <c r="F70" s="10">
        <f>SUM(F63:F69)</f>
        <v>2</v>
      </c>
      <c r="G70" s="10">
        <f t="shared" ref="G70:K70" si="23">SUM(G63:G69)</f>
        <v>10</v>
      </c>
      <c r="H70" s="10">
        <f t="shared" si="23"/>
        <v>8</v>
      </c>
      <c r="I70" s="10">
        <f t="shared" si="23"/>
        <v>6</v>
      </c>
      <c r="J70" s="10">
        <f t="shared" si="23"/>
        <v>1</v>
      </c>
      <c r="K70" s="10">
        <f t="shared" si="23"/>
        <v>27</v>
      </c>
      <c r="L70" s="26">
        <f>AVERAGE(L63:L69)</f>
        <v>2.8095238095238098</v>
      </c>
      <c r="M70" s="18">
        <f>SUM(F70:J70)</f>
        <v>27</v>
      </c>
    </row>
  </sheetData>
  <mergeCells count="66">
    <mergeCell ref="B61:B62"/>
    <mergeCell ref="C61:C62"/>
    <mergeCell ref="D61:D62"/>
    <mergeCell ref="E61:E62"/>
    <mergeCell ref="L61:L62"/>
    <mergeCell ref="K61:K62"/>
    <mergeCell ref="L39:L40"/>
    <mergeCell ref="K50:K51"/>
    <mergeCell ref="L50:L51"/>
    <mergeCell ref="B50:B51"/>
    <mergeCell ref="C50:C51"/>
    <mergeCell ref="D50:D51"/>
    <mergeCell ref="E50:E51"/>
    <mergeCell ref="B39:B40"/>
    <mergeCell ref="C39:C40"/>
    <mergeCell ref="D39:D40"/>
    <mergeCell ref="E39:E40"/>
    <mergeCell ref="K39:K40"/>
    <mergeCell ref="L28:L29"/>
    <mergeCell ref="B28:B29"/>
    <mergeCell ref="C28:C29"/>
    <mergeCell ref="D28:D29"/>
    <mergeCell ref="E28:E29"/>
    <mergeCell ref="B17:B18"/>
    <mergeCell ref="C17:C18"/>
    <mergeCell ref="D17:D18"/>
    <mergeCell ref="E17:E18"/>
    <mergeCell ref="K28:K29"/>
    <mergeCell ref="B6:B7"/>
    <mergeCell ref="C6:C7"/>
    <mergeCell ref="D6:D7"/>
    <mergeCell ref="E6:E7"/>
    <mergeCell ref="F6:F7"/>
    <mergeCell ref="I6:I7"/>
    <mergeCell ref="J6:J7"/>
    <mergeCell ref="K6:K7"/>
    <mergeCell ref="L6:L7"/>
    <mergeCell ref="F17:F18"/>
    <mergeCell ref="G17:G18"/>
    <mergeCell ref="H17:H18"/>
    <mergeCell ref="I17:I18"/>
    <mergeCell ref="J17:J18"/>
    <mergeCell ref="K17:K18"/>
    <mergeCell ref="L17:L18"/>
    <mergeCell ref="G6:G7"/>
    <mergeCell ref="H6:H7"/>
    <mergeCell ref="F28:F29"/>
    <mergeCell ref="G28:G29"/>
    <mergeCell ref="H28:H29"/>
    <mergeCell ref="I28:I29"/>
    <mergeCell ref="J28:J29"/>
    <mergeCell ref="F39:F40"/>
    <mergeCell ref="G39:G40"/>
    <mergeCell ref="H39:H40"/>
    <mergeCell ref="I39:I40"/>
    <mergeCell ref="J39:J40"/>
    <mergeCell ref="F50:F51"/>
    <mergeCell ref="G50:G51"/>
    <mergeCell ref="H50:H51"/>
    <mergeCell ref="I50:I51"/>
    <mergeCell ref="J50:J51"/>
    <mergeCell ref="F61:F62"/>
    <mergeCell ref="G61:G62"/>
    <mergeCell ref="H61:H62"/>
    <mergeCell ref="I61:I62"/>
    <mergeCell ref="J61:J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673E7-AC78-46EE-A761-56D0ECBE7BD5}">
  <dimension ref="B2:M59"/>
  <sheetViews>
    <sheetView workbookViewId="0">
      <selection activeCell="K1" sqref="K1:K1048576"/>
    </sheetView>
  </sheetViews>
  <sheetFormatPr defaultRowHeight="12.75" x14ac:dyDescent="0.2"/>
  <cols>
    <col min="1" max="1" width="2.7109375" style="2" customWidth="1"/>
    <col min="2" max="2" width="3.85546875" style="2" customWidth="1"/>
    <col min="3" max="3" width="63.85546875" style="2" customWidth="1"/>
    <col min="4" max="4" width="8.7109375" style="2" hidden="1" customWidth="1"/>
    <col min="5" max="5" width="6.140625" style="2" hidden="1" customWidth="1"/>
    <col min="6" max="10" width="10.7109375" style="2" customWidth="1"/>
    <col min="11" max="11" width="10.7109375" style="2" hidden="1" customWidth="1"/>
    <col min="12" max="12" width="10.7109375" style="2" customWidth="1"/>
    <col min="13" max="13" width="5.7109375" style="2" customWidth="1"/>
    <col min="14" max="16384" width="9.140625" style="2"/>
  </cols>
  <sheetData>
    <row r="2" spans="2:13" x14ac:dyDescent="0.2">
      <c r="B2" s="20" t="s">
        <v>135</v>
      </c>
    </row>
    <row r="3" spans="2:13" x14ac:dyDescent="0.2">
      <c r="B3" s="22"/>
    </row>
    <row r="4" spans="2:13" x14ac:dyDescent="0.2">
      <c r="B4" s="21" t="s">
        <v>180</v>
      </c>
    </row>
    <row r="6" spans="2:13" x14ac:dyDescent="0.2">
      <c r="B6" s="42" t="s">
        <v>45</v>
      </c>
      <c r="C6" s="43" t="s">
        <v>179</v>
      </c>
      <c r="D6" s="44"/>
      <c r="E6" s="44"/>
      <c r="F6" s="40" t="s">
        <v>33</v>
      </c>
      <c r="G6" s="40" t="s">
        <v>36</v>
      </c>
      <c r="H6" s="40" t="s">
        <v>32</v>
      </c>
      <c r="I6" s="40" t="s">
        <v>31</v>
      </c>
      <c r="J6" s="40" t="s">
        <v>48</v>
      </c>
      <c r="K6" s="40" t="s">
        <v>55</v>
      </c>
      <c r="L6" s="40" t="s">
        <v>56</v>
      </c>
    </row>
    <row r="7" spans="2:13" ht="15.75" customHeight="1" x14ac:dyDescent="0.2">
      <c r="B7" s="42"/>
      <c r="C7" s="43"/>
      <c r="D7" s="44"/>
      <c r="E7" s="44"/>
      <c r="F7" s="41"/>
      <c r="G7" s="41"/>
      <c r="H7" s="41"/>
      <c r="I7" s="41"/>
      <c r="J7" s="41"/>
      <c r="K7" s="41"/>
      <c r="L7" s="41"/>
    </row>
    <row r="8" spans="2:13" x14ac:dyDescent="0.2">
      <c r="B8" s="4">
        <v>1</v>
      </c>
      <c r="C8" s="8" t="s">
        <v>40</v>
      </c>
      <c r="D8" s="4">
        <v>1</v>
      </c>
      <c r="E8" s="4">
        <f>D8*11</f>
        <v>11</v>
      </c>
      <c r="F8" s="4">
        <f>COUNTIF(Respostas!$BU$2:$BU$28,D8*1)</f>
        <v>0</v>
      </c>
      <c r="G8" s="4">
        <f>COUNTIF(Respostas!$BU$2:$BU$28,D8*2)</f>
        <v>0</v>
      </c>
      <c r="H8" s="4">
        <f>COUNTIF(Respostas!$BU$2:$BU$28,D8*3)</f>
        <v>1</v>
      </c>
      <c r="I8" s="4">
        <f>COUNTIF(Respostas!$BU$2:$BU$28,D8*4)</f>
        <v>1</v>
      </c>
      <c r="J8" s="4">
        <f>COUNTIF(Respostas!$BU$2:$BU$28,D8*5)</f>
        <v>1</v>
      </c>
      <c r="K8" s="4">
        <f t="shared" ref="K8:K14" si="0">F8+G8+H8+I8+J8</f>
        <v>3</v>
      </c>
      <c r="L8" s="19">
        <f t="shared" ref="L8:L14" si="1">IFERROR(((F8*1)+(G8*2)+(H8*3)+(I8*4)+(J8*5))/K8,0)</f>
        <v>4</v>
      </c>
    </row>
    <row r="9" spans="2:13" x14ac:dyDescent="0.2">
      <c r="B9" s="4">
        <v>2</v>
      </c>
      <c r="C9" s="5" t="s">
        <v>39</v>
      </c>
      <c r="D9" s="14">
        <v>101</v>
      </c>
      <c r="E9" s="4">
        <f t="shared" ref="E9:E14" si="2">D9*11</f>
        <v>1111</v>
      </c>
      <c r="F9" s="4">
        <f>COUNTIF(Respostas!$BU$2:$BU$28,D9*1)</f>
        <v>1</v>
      </c>
      <c r="G9" s="4">
        <f>COUNTIF(Respostas!$BU$2:$BU$28,D9*2)</f>
        <v>0</v>
      </c>
      <c r="H9" s="4">
        <f>COUNTIF(Respostas!$BU$2:$BU$28,D9*3)</f>
        <v>0</v>
      </c>
      <c r="I9" s="4">
        <f>COUNTIF(Respostas!$BU$2:$BU$28,D9*4)</f>
        <v>2</v>
      </c>
      <c r="J9" s="4">
        <f>COUNTIF(Respostas!$BU$2:$BU$28,D9*5)</f>
        <v>0</v>
      </c>
      <c r="K9" s="4">
        <f t="shared" si="0"/>
        <v>3</v>
      </c>
      <c r="L9" s="19">
        <f t="shared" si="1"/>
        <v>3</v>
      </c>
    </row>
    <row r="10" spans="2:13" x14ac:dyDescent="0.2">
      <c r="B10" s="4">
        <v>3</v>
      </c>
      <c r="C10" s="5" t="s">
        <v>34</v>
      </c>
      <c r="D10" s="14">
        <v>1001</v>
      </c>
      <c r="E10" s="4">
        <f t="shared" si="2"/>
        <v>11011</v>
      </c>
      <c r="F10" s="4">
        <f>COUNTIF(Respostas!$BU$2:$BU$28,D10*1)</f>
        <v>0</v>
      </c>
      <c r="G10" s="4">
        <f>COUNTIF(Respostas!$BU$2:$BU$28,D10*2)</f>
        <v>0</v>
      </c>
      <c r="H10" s="4">
        <f>COUNTIF(Respostas!$BU$2:$BU$28,D10*3)</f>
        <v>2</v>
      </c>
      <c r="I10" s="4">
        <f>COUNTIF(Respostas!$BU$2:$BU$28,D10*4)</f>
        <v>2</v>
      </c>
      <c r="J10" s="4">
        <f>COUNTIF(Respostas!$BU$2:$BU$28,D10*5)</f>
        <v>0</v>
      </c>
      <c r="K10" s="4">
        <f t="shared" si="0"/>
        <v>4</v>
      </c>
      <c r="L10" s="19">
        <f t="shared" si="1"/>
        <v>3.5</v>
      </c>
    </row>
    <row r="11" spans="2:13" x14ac:dyDescent="0.2">
      <c r="B11" s="4">
        <v>4</v>
      </c>
      <c r="C11" s="5" t="s">
        <v>42</v>
      </c>
      <c r="D11" s="14">
        <v>10001</v>
      </c>
      <c r="E11" s="4">
        <f t="shared" si="2"/>
        <v>110011</v>
      </c>
      <c r="F11" s="4">
        <f>COUNTIF(Respostas!$BU$2:$BU$28,D11*1)</f>
        <v>0</v>
      </c>
      <c r="G11" s="4">
        <f>COUNTIF(Respostas!$BU$2:$BU$28,D11*2)</f>
        <v>0</v>
      </c>
      <c r="H11" s="4">
        <f>COUNTIF(Respostas!$BU$2:$BU$28,D11*3)</f>
        <v>0</v>
      </c>
      <c r="I11" s="4">
        <f>COUNTIF(Respostas!$BU$2:$BU$28,D11*4)</f>
        <v>2</v>
      </c>
      <c r="J11" s="4">
        <f>COUNTIF(Respostas!$BU$2:$BU$28,D11*5)</f>
        <v>1</v>
      </c>
      <c r="K11" s="4">
        <f t="shared" si="0"/>
        <v>3</v>
      </c>
      <c r="L11" s="19">
        <f t="shared" si="1"/>
        <v>4.333333333333333</v>
      </c>
    </row>
    <row r="12" spans="2:13" x14ac:dyDescent="0.2">
      <c r="B12" s="4">
        <v>5</v>
      </c>
      <c r="C12" s="13" t="s">
        <v>28</v>
      </c>
      <c r="D12" s="15">
        <v>100001</v>
      </c>
      <c r="E12" s="4">
        <f t="shared" si="2"/>
        <v>1100011</v>
      </c>
      <c r="F12" s="4">
        <f>COUNTIF(Respostas!$BU$2:$BU$28,D12*1)</f>
        <v>0</v>
      </c>
      <c r="G12" s="4">
        <f>COUNTIF(Respostas!$BU$2:$BU$28,D12*2)</f>
        <v>0</v>
      </c>
      <c r="H12" s="4">
        <f>COUNTIF(Respostas!$BU$2:$BU$28,D12*3)</f>
        <v>1</v>
      </c>
      <c r="I12" s="4">
        <f>COUNTIF(Respostas!$BU$2:$BU$28,D12*4)</f>
        <v>2</v>
      </c>
      <c r="J12" s="4">
        <f>COUNTIF(Respostas!$BU$2:$BU$28,D12*5)</f>
        <v>3</v>
      </c>
      <c r="K12" s="4">
        <f t="shared" si="0"/>
        <v>6</v>
      </c>
      <c r="L12" s="19">
        <f t="shared" si="1"/>
        <v>4.333333333333333</v>
      </c>
    </row>
    <row r="13" spans="2:13" x14ac:dyDescent="0.2">
      <c r="B13" s="4">
        <v>6</v>
      </c>
      <c r="C13" s="5" t="s">
        <v>37</v>
      </c>
      <c r="D13" s="14">
        <v>1000001</v>
      </c>
      <c r="E13" s="4">
        <f t="shared" si="2"/>
        <v>11000011</v>
      </c>
      <c r="F13" s="4">
        <f>COUNTIF(Respostas!$BU$2:$BU$28,D13*1)</f>
        <v>1</v>
      </c>
      <c r="G13" s="4">
        <f>COUNTIF(Respostas!$BU$2:$BU$28,D13*2)</f>
        <v>0</v>
      </c>
      <c r="H13" s="4">
        <f>COUNTIF(Respostas!$BU$2:$BU$28,D13*3)</f>
        <v>0</v>
      </c>
      <c r="I13" s="4">
        <f>COUNTIF(Respostas!$BU$2:$BU$28,D13*4)</f>
        <v>3</v>
      </c>
      <c r="J13" s="4">
        <f>COUNTIF(Respostas!$BU$2:$BU$28,D13*5)</f>
        <v>1</v>
      </c>
      <c r="K13" s="4">
        <f t="shared" si="0"/>
        <v>5</v>
      </c>
      <c r="L13" s="19">
        <f t="shared" si="1"/>
        <v>3.6</v>
      </c>
    </row>
    <row r="14" spans="2:13" x14ac:dyDescent="0.2">
      <c r="B14" s="4">
        <v>7</v>
      </c>
      <c r="C14" s="5" t="s">
        <v>38</v>
      </c>
      <c r="D14" s="14">
        <v>100000001</v>
      </c>
      <c r="E14" s="4">
        <f t="shared" si="2"/>
        <v>1100000011</v>
      </c>
      <c r="F14" s="4">
        <f>COUNTIF(Respostas!$BU$2:$BU$28,D14*1)</f>
        <v>0</v>
      </c>
      <c r="G14" s="4">
        <f>COUNTIF(Respostas!$BU$2:$BU$28,D14*2)</f>
        <v>0</v>
      </c>
      <c r="H14" s="4">
        <f>COUNTIF(Respostas!$BU$2:$BU$28,D14*3)</f>
        <v>0</v>
      </c>
      <c r="I14" s="4">
        <f>COUNTIF(Respostas!$BU$2:$BU$28,D14*4)</f>
        <v>2</v>
      </c>
      <c r="J14" s="4">
        <f>COUNTIF(Respostas!$BU$2:$BU$28,D14*5)</f>
        <v>1</v>
      </c>
      <c r="K14" s="4">
        <f t="shared" si="0"/>
        <v>3</v>
      </c>
      <c r="L14" s="19">
        <f t="shared" si="1"/>
        <v>4.333333333333333</v>
      </c>
    </row>
    <row r="15" spans="2:13" x14ac:dyDescent="0.2">
      <c r="F15" s="10">
        <f>SUM(F8:F14)</f>
        <v>2</v>
      </c>
      <c r="G15" s="10">
        <f t="shared" ref="G15:K15" si="3">SUM(G8:G14)</f>
        <v>0</v>
      </c>
      <c r="H15" s="10">
        <f t="shared" si="3"/>
        <v>4</v>
      </c>
      <c r="I15" s="10">
        <f t="shared" si="3"/>
        <v>14</v>
      </c>
      <c r="J15" s="10">
        <f t="shared" si="3"/>
        <v>7</v>
      </c>
      <c r="K15" s="10">
        <f t="shared" si="3"/>
        <v>27</v>
      </c>
      <c r="L15" s="26">
        <f>AVERAGE(L8:L14)</f>
        <v>3.871428571428571</v>
      </c>
      <c r="M15" s="18">
        <f>SUM(F15:J15)</f>
        <v>27</v>
      </c>
    </row>
    <row r="17" spans="2:13" x14ac:dyDescent="0.2">
      <c r="B17" s="42" t="s">
        <v>45</v>
      </c>
      <c r="C17" s="43" t="s">
        <v>178</v>
      </c>
      <c r="D17" s="44"/>
      <c r="E17" s="44"/>
      <c r="F17" s="40" t="s">
        <v>33</v>
      </c>
      <c r="G17" s="40" t="s">
        <v>36</v>
      </c>
      <c r="H17" s="40" t="s">
        <v>32</v>
      </c>
      <c r="I17" s="40" t="s">
        <v>31</v>
      </c>
      <c r="J17" s="40" t="s">
        <v>48</v>
      </c>
      <c r="K17" s="40" t="s">
        <v>55</v>
      </c>
      <c r="L17" s="40" t="s">
        <v>56</v>
      </c>
    </row>
    <row r="18" spans="2:13" x14ac:dyDescent="0.2">
      <c r="B18" s="42"/>
      <c r="C18" s="43"/>
      <c r="D18" s="44"/>
      <c r="E18" s="44"/>
      <c r="F18" s="41"/>
      <c r="G18" s="41"/>
      <c r="H18" s="41"/>
      <c r="I18" s="41"/>
      <c r="J18" s="41"/>
      <c r="K18" s="41"/>
      <c r="L18" s="41"/>
    </row>
    <row r="19" spans="2:13" x14ac:dyDescent="0.2">
      <c r="B19" s="4">
        <v>1</v>
      </c>
      <c r="C19" s="8" t="s">
        <v>40</v>
      </c>
      <c r="D19" s="4">
        <v>1</v>
      </c>
      <c r="E19" s="4">
        <f>D19*11</f>
        <v>11</v>
      </c>
      <c r="F19" s="4">
        <f>COUNTIF(Respostas!$BW$2:$BW$28,D19*1)</f>
        <v>0</v>
      </c>
      <c r="G19" s="4">
        <f>COUNTIF(Respostas!$BW$2:$BW$28,D19*2)</f>
        <v>0</v>
      </c>
      <c r="H19" s="4">
        <f>COUNTIF(Respostas!$BW$2:$BW$28,D19*3)</f>
        <v>0</v>
      </c>
      <c r="I19" s="4">
        <f>COUNTIF(Respostas!$BW$2:$BW$28,D19*4)</f>
        <v>2</v>
      </c>
      <c r="J19" s="4">
        <f>COUNTIF(Respostas!$BW$2:$BW$28,D19*5)</f>
        <v>1</v>
      </c>
      <c r="K19" s="4">
        <f t="shared" ref="K19:K25" si="4">F19+G19+H19+I19+J19</f>
        <v>3</v>
      </c>
      <c r="L19" s="19">
        <f t="shared" ref="L19:L25" si="5">IFERROR(((F19*1)+(G19*2)+(H19*3)+(I19*4)+(J19*5))/K19,0)</f>
        <v>4.333333333333333</v>
      </c>
    </row>
    <row r="20" spans="2:13" x14ac:dyDescent="0.2">
      <c r="B20" s="4">
        <v>2</v>
      </c>
      <c r="C20" s="5" t="s">
        <v>39</v>
      </c>
      <c r="D20" s="14">
        <v>101</v>
      </c>
      <c r="E20" s="4">
        <f t="shared" ref="E20:E25" si="6">D20*11</f>
        <v>1111</v>
      </c>
      <c r="F20" s="4">
        <f>COUNTIF(Respostas!$BW$2:$BW$28,D20*1)</f>
        <v>0</v>
      </c>
      <c r="G20" s="4">
        <f>COUNTIF(Respostas!$BW$2:$BW$28,D20*2)</f>
        <v>1</v>
      </c>
      <c r="H20" s="4">
        <f>COUNTIF(Respostas!$BW$2:$BW$28,D20*3)</f>
        <v>0</v>
      </c>
      <c r="I20" s="4">
        <f>COUNTIF(Respostas!$BW$2:$BW$28,D20*4)</f>
        <v>2</v>
      </c>
      <c r="J20" s="4">
        <f>COUNTIF(Respostas!$BW$2:$BW$28,D20*5)</f>
        <v>0</v>
      </c>
      <c r="K20" s="4">
        <f t="shared" si="4"/>
        <v>3</v>
      </c>
      <c r="L20" s="19">
        <f t="shared" si="5"/>
        <v>3.3333333333333335</v>
      </c>
    </row>
    <row r="21" spans="2:13" x14ac:dyDescent="0.2">
      <c r="B21" s="4">
        <v>3</v>
      </c>
      <c r="C21" s="5" t="s">
        <v>34</v>
      </c>
      <c r="D21" s="14">
        <v>1001</v>
      </c>
      <c r="E21" s="4">
        <f t="shared" si="6"/>
        <v>11011</v>
      </c>
      <c r="F21" s="4">
        <f>COUNTIF(Respostas!$BW$2:$BW$28,D21*1)</f>
        <v>0</v>
      </c>
      <c r="G21" s="4">
        <f>COUNTIF(Respostas!$BW$2:$BW$28,D21*2)</f>
        <v>0</v>
      </c>
      <c r="H21" s="4">
        <f>COUNTIF(Respostas!$BW$2:$BW$28,D21*3)</f>
        <v>1</v>
      </c>
      <c r="I21" s="4">
        <f>COUNTIF(Respostas!$BW$2:$BW$28,D21*4)</f>
        <v>3</v>
      </c>
      <c r="J21" s="4">
        <f>COUNTIF(Respostas!$BW$2:$BW$28,D21*5)</f>
        <v>0</v>
      </c>
      <c r="K21" s="4">
        <f t="shared" si="4"/>
        <v>4</v>
      </c>
      <c r="L21" s="19">
        <f t="shared" si="5"/>
        <v>3.75</v>
      </c>
    </row>
    <row r="22" spans="2:13" x14ac:dyDescent="0.2">
      <c r="B22" s="4">
        <v>4</v>
      </c>
      <c r="C22" s="5" t="s">
        <v>42</v>
      </c>
      <c r="D22" s="14">
        <v>10001</v>
      </c>
      <c r="E22" s="4">
        <f t="shared" si="6"/>
        <v>110011</v>
      </c>
      <c r="F22" s="4">
        <f>COUNTIF(Respostas!$BW$2:$BW$28,D22*1)</f>
        <v>0</v>
      </c>
      <c r="G22" s="4">
        <f>COUNTIF(Respostas!$BW$2:$BW$28,D22*2)</f>
        <v>0</v>
      </c>
      <c r="H22" s="4">
        <f>COUNTIF(Respostas!$BW$2:$BW$28,D22*3)</f>
        <v>0</v>
      </c>
      <c r="I22" s="4">
        <f>COUNTIF(Respostas!$BW$2:$BW$28,D22*4)</f>
        <v>2</v>
      </c>
      <c r="J22" s="4">
        <f>COUNTIF(Respostas!$BW$2:$BW$28,D22*5)</f>
        <v>1</v>
      </c>
      <c r="K22" s="4">
        <f t="shared" si="4"/>
        <v>3</v>
      </c>
      <c r="L22" s="19">
        <f t="shared" si="5"/>
        <v>4.333333333333333</v>
      </c>
    </row>
    <row r="23" spans="2:13" x14ac:dyDescent="0.2">
      <c r="B23" s="4">
        <v>5</v>
      </c>
      <c r="C23" s="13" t="s">
        <v>28</v>
      </c>
      <c r="D23" s="15">
        <v>100001</v>
      </c>
      <c r="E23" s="4">
        <f t="shared" si="6"/>
        <v>1100011</v>
      </c>
      <c r="F23" s="4">
        <f>COUNTIF(Respostas!$BW$2:$BW$28,D23*1)</f>
        <v>0</v>
      </c>
      <c r="G23" s="4">
        <f>COUNTIF(Respostas!$BW$2:$BW$28,D23*2)</f>
        <v>0</v>
      </c>
      <c r="H23" s="4">
        <f>COUNTIF(Respostas!$BW$2:$BW$28,D23*3)</f>
        <v>0</v>
      </c>
      <c r="I23" s="4">
        <f>COUNTIF(Respostas!$BW$2:$BW$28,D23*4)</f>
        <v>2</v>
      </c>
      <c r="J23" s="4">
        <f>COUNTIF(Respostas!$BW$2:$BW$28,D23*5)</f>
        <v>4</v>
      </c>
      <c r="K23" s="4">
        <f t="shared" si="4"/>
        <v>6</v>
      </c>
      <c r="L23" s="19">
        <f t="shared" si="5"/>
        <v>4.666666666666667</v>
      </c>
    </row>
    <row r="24" spans="2:13" x14ac:dyDescent="0.2">
      <c r="B24" s="4">
        <v>6</v>
      </c>
      <c r="C24" s="5" t="s">
        <v>37</v>
      </c>
      <c r="D24" s="14">
        <v>1000001</v>
      </c>
      <c r="E24" s="4">
        <f t="shared" si="6"/>
        <v>11000011</v>
      </c>
      <c r="F24" s="4">
        <f>COUNTIF(Respostas!$BW$2:$BW$28,D24*1)</f>
        <v>0</v>
      </c>
      <c r="G24" s="4">
        <f>COUNTIF(Respostas!$BW$2:$BW$28,D24*2)</f>
        <v>0</v>
      </c>
      <c r="H24" s="4">
        <f>COUNTIF(Respostas!$BW$2:$BW$28,D24*3)</f>
        <v>0</v>
      </c>
      <c r="I24" s="4">
        <f>COUNTIF(Respostas!$BW$2:$BW$28,D24*4)</f>
        <v>3</v>
      </c>
      <c r="J24" s="4">
        <f>COUNTIF(Respostas!$BW$2:$BW$28,D24*5)</f>
        <v>2</v>
      </c>
      <c r="K24" s="4">
        <f t="shared" si="4"/>
        <v>5</v>
      </c>
      <c r="L24" s="19">
        <f t="shared" si="5"/>
        <v>4.4000000000000004</v>
      </c>
    </row>
    <row r="25" spans="2:13" x14ac:dyDescent="0.2">
      <c r="B25" s="4">
        <v>7</v>
      </c>
      <c r="C25" s="5" t="s">
        <v>38</v>
      </c>
      <c r="D25" s="14">
        <v>100000001</v>
      </c>
      <c r="E25" s="4">
        <f t="shared" si="6"/>
        <v>1100000011</v>
      </c>
      <c r="F25" s="4">
        <f>COUNTIF(Respostas!$BW$2:$BW$28,D25*1)</f>
        <v>0</v>
      </c>
      <c r="G25" s="4">
        <f>COUNTIF(Respostas!$BW$2:$BW$28,D25*2)</f>
        <v>0</v>
      </c>
      <c r="H25" s="4">
        <f>COUNTIF(Respostas!$BW$2:$BW$28,D25*3)</f>
        <v>1</v>
      </c>
      <c r="I25" s="4">
        <f>COUNTIF(Respostas!$BW$2:$BW$28,D25*4)</f>
        <v>1</v>
      </c>
      <c r="J25" s="4">
        <f>COUNTIF(Respostas!$BW$2:$BW$28,D25*5)</f>
        <v>1</v>
      </c>
      <c r="K25" s="4">
        <f t="shared" si="4"/>
        <v>3</v>
      </c>
      <c r="L25" s="19">
        <f t="shared" si="5"/>
        <v>4</v>
      </c>
    </row>
    <row r="26" spans="2:13" x14ac:dyDescent="0.2">
      <c r="F26" s="10">
        <f>SUM(F19:F25)</f>
        <v>0</v>
      </c>
      <c r="G26" s="10">
        <f t="shared" ref="G26:K26" si="7">SUM(G19:G25)</f>
        <v>1</v>
      </c>
      <c r="H26" s="10">
        <f t="shared" si="7"/>
        <v>2</v>
      </c>
      <c r="I26" s="10">
        <f t="shared" si="7"/>
        <v>15</v>
      </c>
      <c r="J26" s="10">
        <f t="shared" si="7"/>
        <v>9</v>
      </c>
      <c r="K26" s="10">
        <f t="shared" si="7"/>
        <v>27</v>
      </c>
      <c r="L26" s="26">
        <f>AVERAGE(L19:L25)</f>
        <v>4.1166666666666671</v>
      </c>
      <c r="M26" s="18">
        <f>SUM(F26:J26)</f>
        <v>27</v>
      </c>
    </row>
    <row r="28" spans="2:13" x14ac:dyDescent="0.2">
      <c r="B28" s="42" t="s">
        <v>45</v>
      </c>
      <c r="C28" s="43" t="s">
        <v>177</v>
      </c>
      <c r="D28" s="44"/>
      <c r="E28" s="44"/>
      <c r="F28" s="40" t="s">
        <v>33</v>
      </c>
      <c r="G28" s="40" t="s">
        <v>36</v>
      </c>
      <c r="H28" s="40" t="s">
        <v>32</v>
      </c>
      <c r="I28" s="40" t="s">
        <v>31</v>
      </c>
      <c r="J28" s="40" t="s">
        <v>48</v>
      </c>
      <c r="K28" s="40" t="s">
        <v>55</v>
      </c>
      <c r="L28" s="40" t="s">
        <v>56</v>
      </c>
    </row>
    <row r="29" spans="2:13" ht="15" customHeight="1" x14ac:dyDescent="0.2">
      <c r="B29" s="42"/>
      <c r="C29" s="43"/>
      <c r="D29" s="44"/>
      <c r="E29" s="44"/>
      <c r="F29" s="41"/>
      <c r="G29" s="41"/>
      <c r="H29" s="41"/>
      <c r="I29" s="41"/>
      <c r="J29" s="41"/>
      <c r="K29" s="41"/>
      <c r="L29" s="41"/>
    </row>
    <row r="30" spans="2:13" x14ac:dyDescent="0.2">
      <c r="B30" s="4">
        <v>1</v>
      </c>
      <c r="C30" s="8" t="s">
        <v>40</v>
      </c>
      <c r="D30" s="4">
        <v>1</v>
      </c>
      <c r="E30" s="4">
        <f>D30*11</f>
        <v>11</v>
      </c>
      <c r="F30" s="4">
        <f>COUNTIF(Respostas!$BY$2:$BY$28,D30*1)</f>
        <v>0</v>
      </c>
      <c r="G30" s="4">
        <f>COUNTIF(Respostas!$BY$2:$BY$28,D30*2)</f>
        <v>0</v>
      </c>
      <c r="H30" s="4">
        <f>COUNTIF(Respostas!$BY$2:$BY$28,D30*3)</f>
        <v>1</v>
      </c>
      <c r="I30" s="4">
        <f>COUNTIF(Respostas!$BY$2:$BY$28,D30*4)</f>
        <v>1</v>
      </c>
      <c r="J30" s="4">
        <f>COUNTIF(Respostas!$BY$2:$BY$28,D30*5)</f>
        <v>1</v>
      </c>
      <c r="K30" s="4">
        <f t="shared" ref="K30:K36" si="8">F30+G30+H30+I30+J30</f>
        <v>3</v>
      </c>
      <c r="L30" s="19">
        <f t="shared" ref="L30:L36" si="9">IFERROR(((F30*1)+(G30*2)+(H30*3)+(I30*4)+(J30*5))/K30,0)</f>
        <v>4</v>
      </c>
    </row>
    <row r="31" spans="2:13" x14ac:dyDescent="0.2">
      <c r="B31" s="4">
        <v>2</v>
      </c>
      <c r="C31" s="5" t="s">
        <v>39</v>
      </c>
      <c r="D31" s="14">
        <v>101</v>
      </c>
      <c r="E31" s="4">
        <f t="shared" ref="E31:E36" si="10">D31*11</f>
        <v>1111</v>
      </c>
      <c r="F31" s="4">
        <f>COUNTIF(Respostas!$BY$2:$BY$28,D31*1)</f>
        <v>0</v>
      </c>
      <c r="G31" s="4">
        <f>COUNTIF(Respostas!$BY$2:$BY$28,D31*2)</f>
        <v>0</v>
      </c>
      <c r="H31" s="4">
        <f>COUNTIF(Respostas!$BY$2:$BY$28,D31*3)</f>
        <v>1</v>
      </c>
      <c r="I31" s="4">
        <f>COUNTIF(Respostas!$BY$2:$BY$28,D31*4)</f>
        <v>2</v>
      </c>
      <c r="J31" s="4">
        <f>COUNTIF(Respostas!$BY$2:$BY$28,D31*5)</f>
        <v>0</v>
      </c>
      <c r="K31" s="4">
        <f t="shared" si="8"/>
        <v>3</v>
      </c>
      <c r="L31" s="19">
        <f t="shared" si="9"/>
        <v>3.6666666666666665</v>
      </c>
    </row>
    <row r="32" spans="2:13" x14ac:dyDescent="0.2">
      <c r="B32" s="4">
        <v>3</v>
      </c>
      <c r="C32" s="5" t="s">
        <v>34</v>
      </c>
      <c r="D32" s="14">
        <v>1001</v>
      </c>
      <c r="E32" s="4">
        <f t="shared" si="10"/>
        <v>11011</v>
      </c>
      <c r="F32" s="4">
        <f>COUNTIF(Respostas!$BY$2:$BY$28,D32*1)</f>
        <v>0</v>
      </c>
      <c r="G32" s="4">
        <f>COUNTIF(Respostas!$BY$2:$BY$28,D32*2)</f>
        <v>0</v>
      </c>
      <c r="H32" s="4">
        <f>COUNTIF(Respostas!$BY$2:$BY$28,D32*3)</f>
        <v>1</v>
      </c>
      <c r="I32" s="4">
        <f>COUNTIF(Respostas!$BY$2:$BY$28,D32*4)</f>
        <v>2</v>
      </c>
      <c r="J32" s="4">
        <f>COUNTIF(Respostas!$BY$2:$BY$28,D32*5)</f>
        <v>1</v>
      </c>
      <c r="K32" s="4">
        <f t="shared" si="8"/>
        <v>4</v>
      </c>
      <c r="L32" s="19">
        <f t="shared" si="9"/>
        <v>4</v>
      </c>
    </row>
    <row r="33" spans="2:13" x14ac:dyDescent="0.2">
      <c r="B33" s="4">
        <v>4</v>
      </c>
      <c r="C33" s="5" t="s">
        <v>42</v>
      </c>
      <c r="D33" s="14">
        <v>10001</v>
      </c>
      <c r="E33" s="4">
        <f t="shared" si="10"/>
        <v>110011</v>
      </c>
      <c r="F33" s="4">
        <f>COUNTIF(Respostas!$BY$2:$BY$28,D33*1)</f>
        <v>0</v>
      </c>
      <c r="G33" s="4">
        <f>COUNTIF(Respostas!$BY$2:$BY$28,D33*2)</f>
        <v>0</v>
      </c>
      <c r="H33" s="4">
        <f>COUNTIF(Respostas!$BY$2:$BY$28,D33*3)</f>
        <v>0</v>
      </c>
      <c r="I33" s="4">
        <f>COUNTIF(Respostas!$BY$2:$BY$28,D33*4)</f>
        <v>3</v>
      </c>
      <c r="J33" s="4">
        <f>COUNTIF(Respostas!$BY$2:$BY$28,D33*5)</f>
        <v>0</v>
      </c>
      <c r="K33" s="4">
        <f t="shared" si="8"/>
        <v>3</v>
      </c>
      <c r="L33" s="19">
        <f t="shared" si="9"/>
        <v>4</v>
      </c>
    </row>
    <row r="34" spans="2:13" x14ac:dyDescent="0.2">
      <c r="B34" s="4">
        <v>5</v>
      </c>
      <c r="C34" s="13" t="s">
        <v>28</v>
      </c>
      <c r="D34" s="15">
        <v>100001</v>
      </c>
      <c r="E34" s="4">
        <f t="shared" si="10"/>
        <v>1100011</v>
      </c>
      <c r="F34" s="4">
        <f>COUNTIF(Respostas!$BY$2:$BY$28,D34*1)</f>
        <v>0</v>
      </c>
      <c r="G34" s="4">
        <f>COUNTIF(Respostas!$BY$2:$BY$28,D34*2)</f>
        <v>0</v>
      </c>
      <c r="H34" s="4">
        <f>COUNTIF(Respostas!$BY$2:$BY$28,D34*3)</f>
        <v>0</v>
      </c>
      <c r="I34" s="4">
        <f>COUNTIF(Respostas!$BY$2:$BY$28,D34*4)</f>
        <v>3</v>
      </c>
      <c r="J34" s="4">
        <f>COUNTIF(Respostas!$BY$2:$BY$28,D34*5)</f>
        <v>3</v>
      </c>
      <c r="K34" s="4">
        <f t="shared" si="8"/>
        <v>6</v>
      </c>
      <c r="L34" s="19">
        <f t="shared" si="9"/>
        <v>4.5</v>
      </c>
    </row>
    <row r="35" spans="2:13" x14ac:dyDescent="0.2">
      <c r="B35" s="4">
        <v>6</v>
      </c>
      <c r="C35" s="5" t="s">
        <v>37</v>
      </c>
      <c r="D35" s="14">
        <v>1000001</v>
      </c>
      <c r="E35" s="4">
        <f t="shared" si="10"/>
        <v>11000011</v>
      </c>
      <c r="F35" s="4">
        <f>COUNTIF(Respostas!$BY$2:$BY$28,D35*1)</f>
        <v>0</v>
      </c>
      <c r="G35" s="4">
        <f>COUNTIF(Respostas!$BY$2:$BY$28,D35*2)</f>
        <v>0</v>
      </c>
      <c r="H35" s="4">
        <f>COUNTIF(Respostas!$BY$2:$BY$28,D35*3)</f>
        <v>2</v>
      </c>
      <c r="I35" s="4">
        <f>COUNTIF(Respostas!$BY$2:$BY$28,D35*4)</f>
        <v>3</v>
      </c>
      <c r="J35" s="4">
        <f>COUNTIF(Respostas!$BY$2:$BY$28,D35*5)</f>
        <v>0</v>
      </c>
      <c r="K35" s="4">
        <f t="shared" si="8"/>
        <v>5</v>
      </c>
      <c r="L35" s="19">
        <f t="shared" si="9"/>
        <v>3.6</v>
      </c>
    </row>
    <row r="36" spans="2:13" x14ac:dyDescent="0.2">
      <c r="B36" s="4">
        <v>7</v>
      </c>
      <c r="C36" s="5" t="s">
        <v>38</v>
      </c>
      <c r="D36" s="14">
        <v>100000001</v>
      </c>
      <c r="E36" s="4">
        <f t="shared" si="10"/>
        <v>1100000011</v>
      </c>
      <c r="F36" s="4">
        <f>COUNTIF(Respostas!$BY$2:$BY$28,D36*1)</f>
        <v>0</v>
      </c>
      <c r="G36" s="4">
        <f>COUNTIF(Respostas!$BY$2:$BY$28,D36*2)</f>
        <v>0</v>
      </c>
      <c r="H36" s="4">
        <f>COUNTIF(Respostas!$BY$2:$BY$28,D36*3)</f>
        <v>1</v>
      </c>
      <c r="I36" s="4">
        <f>COUNTIF(Respostas!$BY$2:$BY$28,D36*4)</f>
        <v>2</v>
      </c>
      <c r="J36" s="4">
        <f>COUNTIF(Respostas!$BY$2:$BY$28,D36*5)</f>
        <v>0</v>
      </c>
      <c r="K36" s="4">
        <f t="shared" si="8"/>
        <v>3</v>
      </c>
      <c r="L36" s="19">
        <f t="shared" si="9"/>
        <v>3.6666666666666665</v>
      </c>
    </row>
    <row r="37" spans="2:13" x14ac:dyDescent="0.2">
      <c r="F37" s="10">
        <f>SUM(F30:F36)</f>
        <v>0</v>
      </c>
      <c r="G37" s="10">
        <f t="shared" ref="G37:K37" si="11">SUM(G30:G36)</f>
        <v>0</v>
      </c>
      <c r="H37" s="10">
        <f t="shared" si="11"/>
        <v>6</v>
      </c>
      <c r="I37" s="10">
        <f t="shared" si="11"/>
        <v>16</v>
      </c>
      <c r="J37" s="10">
        <f t="shared" si="11"/>
        <v>5</v>
      </c>
      <c r="K37" s="10">
        <f t="shared" si="11"/>
        <v>27</v>
      </c>
      <c r="L37" s="26">
        <f>AVERAGE(L30:L36)</f>
        <v>3.9190476190476189</v>
      </c>
      <c r="M37" s="18">
        <f>SUM(F37:J37)</f>
        <v>27</v>
      </c>
    </row>
    <row r="39" spans="2:13" x14ac:dyDescent="0.2">
      <c r="B39" s="42" t="s">
        <v>45</v>
      </c>
      <c r="C39" s="43" t="s">
        <v>176</v>
      </c>
      <c r="D39" s="44"/>
      <c r="E39" s="44"/>
      <c r="F39" s="40" t="s">
        <v>33</v>
      </c>
      <c r="G39" s="40" t="s">
        <v>36</v>
      </c>
      <c r="H39" s="40" t="s">
        <v>32</v>
      </c>
      <c r="I39" s="40" t="s">
        <v>31</v>
      </c>
      <c r="J39" s="40" t="s">
        <v>48</v>
      </c>
      <c r="K39" s="40" t="s">
        <v>55</v>
      </c>
      <c r="L39" s="40" t="s">
        <v>56</v>
      </c>
    </row>
    <row r="40" spans="2:13" x14ac:dyDescent="0.2">
      <c r="B40" s="42"/>
      <c r="C40" s="43"/>
      <c r="D40" s="44"/>
      <c r="E40" s="44"/>
      <c r="F40" s="41"/>
      <c r="G40" s="41"/>
      <c r="H40" s="41"/>
      <c r="I40" s="41"/>
      <c r="J40" s="41"/>
      <c r="K40" s="41"/>
      <c r="L40" s="41"/>
    </row>
    <row r="41" spans="2:13" x14ac:dyDescent="0.2">
      <c r="B41" s="4">
        <v>1</v>
      </c>
      <c r="C41" s="8" t="s">
        <v>40</v>
      </c>
      <c r="D41" s="4">
        <v>1</v>
      </c>
      <c r="E41" s="4">
        <f>D41*11</f>
        <v>11</v>
      </c>
      <c r="F41" s="4">
        <f>COUNTIF(Respostas!$CA$2:$CA$28,D41*1)</f>
        <v>0</v>
      </c>
      <c r="G41" s="4">
        <f>COUNTIF(Respostas!$CA$2:$CA$28,D41*2)</f>
        <v>0</v>
      </c>
      <c r="H41" s="4">
        <f>COUNTIF(Respostas!$CA$2:$CA$28,D41*3)</f>
        <v>0</v>
      </c>
      <c r="I41" s="4">
        <f>COUNTIF(Respostas!$CA$2:$CA$28,D41*4)</f>
        <v>3</v>
      </c>
      <c r="J41" s="4">
        <f>COUNTIF(Respostas!$CA$2:$CA$28,D41*5)</f>
        <v>0</v>
      </c>
      <c r="K41" s="4">
        <f t="shared" ref="K41:K47" si="12">F41+G41+H41+I41+J41</f>
        <v>3</v>
      </c>
      <c r="L41" s="19">
        <f t="shared" ref="L41:L47" si="13">IFERROR(((F41*1)+(G41*2)+(H41*3)+(I41*4)+(J41*5))/K41,0)</f>
        <v>4</v>
      </c>
    </row>
    <row r="42" spans="2:13" x14ac:dyDescent="0.2">
      <c r="B42" s="4">
        <v>2</v>
      </c>
      <c r="C42" s="5" t="s">
        <v>39</v>
      </c>
      <c r="D42" s="14">
        <v>101</v>
      </c>
      <c r="E42" s="4">
        <f t="shared" ref="E42:E47" si="14">D42*11</f>
        <v>1111</v>
      </c>
      <c r="F42" s="4">
        <f>COUNTIF(Respostas!$CA$2:$CA$28,D42*1)</f>
        <v>0</v>
      </c>
      <c r="G42" s="4">
        <f>COUNTIF(Respostas!$CA$2:$CA$28,D42*2)</f>
        <v>1</v>
      </c>
      <c r="H42" s="4">
        <f>COUNTIF(Respostas!$CA$2:$CA$28,D42*3)</f>
        <v>0</v>
      </c>
      <c r="I42" s="4">
        <f>COUNTIF(Respostas!$CA$2:$CA$28,D42*4)</f>
        <v>2</v>
      </c>
      <c r="J42" s="4">
        <f>COUNTIF(Respostas!$CA$2:$CA$28,D42*5)</f>
        <v>0</v>
      </c>
      <c r="K42" s="4">
        <f t="shared" si="12"/>
        <v>3</v>
      </c>
      <c r="L42" s="19">
        <f t="shared" si="13"/>
        <v>3.3333333333333335</v>
      </c>
    </row>
    <row r="43" spans="2:13" x14ac:dyDescent="0.2">
      <c r="B43" s="4">
        <v>3</v>
      </c>
      <c r="C43" s="5" t="s">
        <v>34</v>
      </c>
      <c r="D43" s="14">
        <v>1001</v>
      </c>
      <c r="E43" s="4">
        <f t="shared" si="14"/>
        <v>11011</v>
      </c>
      <c r="F43" s="4">
        <f>COUNTIF(Respostas!$CA$2:$CA$28,D43*1)</f>
        <v>0</v>
      </c>
      <c r="G43" s="4">
        <f>COUNTIF(Respostas!$CA$2:$CA$28,D43*2)</f>
        <v>0</v>
      </c>
      <c r="H43" s="4">
        <f>COUNTIF(Respostas!$CA$2:$CA$28,D43*3)</f>
        <v>2</v>
      </c>
      <c r="I43" s="4">
        <f>COUNTIF(Respostas!$CA$2:$CA$28,D43*4)</f>
        <v>2</v>
      </c>
      <c r="J43" s="4">
        <f>COUNTIF(Respostas!$CA$2:$CA$28,D43*5)</f>
        <v>0</v>
      </c>
      <c r="K43" s="4">
        <f t="shared" si="12"/>
        <v>4</v>
      </c>
      <c r="L43" s="19">
        <f t="shared" si="13"/>
        <v>3.5</v>
      </c>
    </row>
    <row r="44" spans="2:13" x14ac:dyDescent="0.2">
      <c r="B44" s="4">
        <v>4</v>
      </c>
      <c r="C44" s="5" t="s">
        <v>42</v>
      </c>
      <c r="D44" s="14">
        <v>10001</v>
      </c>
      <c r="E44" s="4">
        <f t="shared" si="14"/>
        <v>110011</v>
      </c>
      <c r="F44" s="4">
        <f>COUNTIF(Respostas!$CA$2:$CA$28,D44*1)</f>
        <v>0</v>
      </c>
      <c r="G44" s="4">
        <f>COUNTIF(Respostas!$CA$2:$CA$28,D44*2)</f>
        <v>0</v>
      </c>
      <c r="H44" s="4">
        <f>COUNTIF(Respostas!$CA$2:$CA$28,D44*3)</f>
        <v>0</v>
      </c>
      <c r="I44" s="4">
        <f>COUNTIF(Respostas!$CA$2:$CA$28,D44*4)</f>
        <v>2</v>
      </c>
      <c r="J44" s="4">
        <f>COUNTIF(Respostas!$CA$2:$CA$28,D44*5)</f>
        <v>1</v>
      </c>
      <c r="K44" s="4">
        <f t="shared" si="12"/>
        <v>3</v>
      </c>
      <c r="L44" s="19">
        <f t="shared" si="13"/>
        <v>4.333333333333333</v>
      </c>
    </row>
    <row r="45" spans="2:13" x14ac:dyDescent="0.2">
      <c r="B45" s="4">
        <v>5</v>
      </c>
      <c r="C45" s="13" t="s">
        <v>28</v>
      </c>
      <c r="D45" s="15">
        <v>100001</v>
      </c>
      <c r="E45" s="4">
        <f t="shared" si="14"/>
        <v>1100011</v>
      </c>
      <c r="F45" s="4">
        <f>COUNTIF(Respostas!$CA$2:$CA$28,D45*1)</f>
        <v>0</v>
      </c>
      <c r="G45" s="4">
        <f>COUNTIF(Respostas!$CA$2:$CA$28,D45*2)</f>
        <v>0</v>
      </c>
      <c r="H45" s="4">
        <f>COUNTIF(Respostas!$CA$2:$CA$28,D45*3)</f>
        <v>1</v>
      </c>
      <c r="I45" s="4">
        <f>COUNTIF(Respostas!$CA$2:$CA$28,D45*4)</f>
        <v>2</v>
      </c>
      <c r="J45" s="4">
        <f>COUNTIF(Respostas!$CA$2:$CA$28,D45*5)</f>
        <v>3</v>
      </c>
      <c r="K45" s="4">
        <f t="shared" si="12"/>
        <v>6</v>
      </c>
      <c r="L45" s="19">
        <f t="shared" si="13"/>
        <v>4.333333333333333</v>
      </c>
    </row>
    <row r="46" spans="2:13" x14ac:dyDescent="0.2">
      <c r="B46" s="4">
        <v>6</v>
      </c>
      <c r="C46" s="5" t="s">
        <v>37</v>
      </c>
      <c r="D46" s="14">
        <v>1000001</v>
      </c>
      <c r="E46" s="4">
        <f t="shared" si="14"/>
        <v>11000011</v>
      </c>
      <c r="F46" s="4">
        <f>COUNTIF(Respostas!$CA$2:$CA$28,D46*1)</f>
        <v>0</v>
      </c>
      <c r="G46" s="4">
        <f>COUNTIF(Respostas!$CA$2:$CA$28,D46*2)</f>
        <v>0</v>
      </c>
      <c r="H46" s="4">
        <f>COUNTIF(Respostas!$CA$2:$CA$28,D46*3)</f>
        <v>0</v>
      </c>
      <c r="I46" s="4">
        <f>COUNTIF(Respostas!$CA$2:$CA$28,D46*4)</f>
        <v>2</v>
      </c>
      <c r="J46" s="4">
        <f>COUNTIF(Respostas!$CA$2:$CA$28,D46*5)</f>
        <v>3</v>
      </c>
      <c r="K46" s="4">
        <f t="shared" si="12"/>
        <v>5</v>
      </c>
      <c r="L46" s="19">
        <f t="shared" si="13"/>
        <v>4.5999999999999996</v>
      </c>
    </row>
    <row r="47" spans="2:13" x14ac:dyDescent="0.2">
      <c r="B47" s="4">
        <v>7</v>
      </c>
      <c r="C47" s="5" t="s">
        <v>38</v>
      </c>
      <c r="D47" s="14">
        <v>100000001</v>
      </c>
      <c r="E47" s="4">
        <f t="shared" si="14"/>
        <v>1100000011</v>
      </c>
      <c r="F47" s="4">
        <f>COUNTIF(Respostas!$CA$2:$CA$28,D47*1)</f>
        <v>0</v>
      </c>
      <c r="G47" s="4">
        <f>COUNTIF(Respostas!$CA$2:$CA$28,D47*2)</f>
        <v>0</v>
      </c>
      <c r="H47" s="4">
        <f>COUNTIF(Respostas!$CA$2:$CA$28,D47*3)</f>
        <v>0</v>
      </c>
      <c r="I47" s="4">
        <f>COUNTIF(Respostas!$CA$2:$CA$28,D47*4)</f>
        <v>1</v>
      </c>
      <c r="J47" s="4">
        <f>COUNTIF(Respostas!$CA$2:$CA$28,D47*5)</f>
        <v>2</v>
      </c>
      <c r="K47" s="4">
        <f t="shared" si="12"/>
        <v>3</v>
      </c>
      <c r="L47" s="19">
        <f t="shared" si="13"/>
        <v>4.666666666666667</v>
      </c>
    </row>
    <row r="48" spans="2:13" x14ac:dyDescent="0.2">
      <c r="F48" s="10">
        <f>SUM(F41:F47)</f>
        <v>0</v>
      </c>
      <c r="G48" s="10">
        <f t="shared" ref="G48:K48" si="15">SUM(G41:G47)</f>
        <v>1</v>
      </c>
      <c r="H48" s="10">
        <f t="shared" si="15"/>
        <v>3</v>
      </c>
      <c r="I48" s="10">
        <f t="shared" si="15"/>
        <v>14</v>
      </c>
      <c r="J48" s="10">
        <f t="shared" si="15"/>
        <v>9</v>
      </c>
      <c r="K48" s="10">
        <f t="shared" si="15"/>
        <v>27</v>
      </c>
      <c r="L48" s="26">
        <f>AVERAGE(L41:L47)</f>
        <v>4.10952380952381</v>
      </c>
      <c r="M48" s="18">
        <f>SUM(F48:J48)</f>
        <v>27</v>
      </c>
    </row>
    <row r="50" spans="2:13" x14ac:dyDescent="0.2">
      <c r="B50" s="42" t="s">
        <v>45</v>
      </c>
      <c r="C50" s="43" t="s">
        <v>175</v>
      </c>
      <c r="D50" s="44"/>
      <c r="E50" s="44"/>
      <c r="F50" s="40" t="s">
        <v>33</v>
      </c>
      <c r="G50" s="40" t="s">
        <v>36</v>
      </c>
      <c r="H50" s="40" t="s">
        <v>32</v>
      </c>
      <c r="I50" s="40" t="s">
        <v>31</v>
      </c>
      <c r="J50" s="40" t="s">
        <v>48</v>
      </c>
      <c r="K50" s="40" t="s">
        <v>55</v>
      </c>
      <c r="L50" s="40" t="s">
        <v>56</v>
      </c>
    </row>
    <row r="51" spans="2:13" x14ac:dyDescent="0.2">
      <c r="B51" s="42"/>
      <c r="C51" s="43"/>
      <c r="D51" s="44"/>
      <c r="E51" s="44"/>
      <c r="F51" s="41"/>
      <c r="G51" s="41"/>
      <c r="H51" s="41"/>
      <c r="I51" s="41"/>
      <c r="J51" s="41"/>
      <c r="K51" s="41"/>
      <c r="L51" s="41"/>
    </row>
    <row r="52" spans="2:13" x14ac:dyDescent="0.2">
      <c r="B52" s="4">
        <v>1</v>
      </c>
      <c r="C52" s="8" t="s">
        <v>40</v>
      </c>
      <c r="D52" s="4">
        <v>1</v>
      </c>
      <c r="E52" s="4">
        <f>D52*11</f>
        <v>11</v>
      </c>
      <c r="F52" s="4">
        <f>COUNTIF(Respostas!$CC$2:$CC$28,D52*1)</f>
        <v>0</v>
      </c>
      <c r="G52" s="4">
        <f>COUNTIF(Respostas!$CC$2:$CC$28,D52*2)</f>
        <v>0</v>
      </c>
      <c r="H52" s="4">
        <f>COUNTIF(Respostas!$CC$2:$CC$28,D52*3)</f>
        <v>0</v>
      </c>
      <c r="I52" s="4">
        <f>COUNTIF(Respostas!$CC$2:$CC$28,D52*4)</f>
        <v>2</v>
      </c>
      <c r="J52" s="4">
        <f>COUNTIF(Respostas!$CC$2:$CC$28,D52*5)</f>
        <v>1</v>
      </c>
      <c r="K52" s="4">
        <f t="shared" ref="K52:K58" si="16">F52+G52+H52+I52+J52</f>
        <v>3</v>
      </c>
      <c r="L52" s="19">
        <f t="shared" ref="L52:L58" si="17">IFERROR(((F52*1)+(G52*2)+(H52*3)+(I52*4)+(J52*5))/K52,0)</f>
        <v>4.333333333333333</v>
      </c>
    </row>
    <row r="53" spans="2:13" x14ac:dyDescent="0.2">
      <c r="B53" s="4">
        <v>2</v>
      </c>
      <c r="C53" s="5" t="s">
        <v>39</v>
      </c>
      <c r="D53" s="14">
        <v>101</v>
      </c>
      <c r="E53" s="4">
        <f t="shared" ref="E53:E58" si="18">D53*11</f>
        <v>1111</v>
      </c>
      <c r="F53" s="4">
        <f>COUNTIF(Respostas!$CC$2:$CC$28,D53*1)</f>
        <v>0</v>
      </c>
      <c r="G53" s="4">
        <f>COUNTIF(Respostas!$CC$2:$CC$28,D53*2)</f>
        <v>0</v>
      </c>
      <c r="H53" s="4">
        <f>COUNTIF(Respostas!$CC$2:$CC$28,D53*3)</f>
        <v>2</v>
      </c>
      <c r="I53" s="4">
        <f>COUNTIF(Respostas!$CC$2:$CC$28,D53*4)</f>
        <v>1</v>
      </c>
      <c r="J53" s="4">
        <f>COUNTIF(Respostas!$CC$2:$CC$28,D53*5)</f>
        <v>0</v>
      </c>
      <c r="K53" s="4">
        <f t="shared" si="16"/>
        <v>3</v>
      </c>
      <c r="L53" s="19">
        <f t="shared" si="17"/>
        <v>3.3333333333333335</v>
      </c>
    </row>
    <row r="54" spans="2:13" x14ac:dyDescent="0.2">
      <c r="B54" s="4">
        <v>3</v>
      </c>
      <c r="C54" s="5" t="s">
        <v>34</v>
      </c>
      <c r="D54" s="14">
        <v>1001</v>
      </c>
      <c r="E54" s="4">
        <f t="shared" si="18"/>
        <v>11011</v>
      </c>
      <c r="F54" s="4">
        <f>COUNTIF(Respostas!$CC$2:$CC$28,D54*1)</f>
        <v>0</v>
      </c>
      <c r="G54" s="4">
        <f>COUNTIF(Respostas!$CC$2:$CC$28,D54*2)</f>
        <v>0</v>
      </c>
      <c r="H54" s="4">
        <f>COUNTIF(Respostas!$CC$2:$CC$28,D54*3)</f>
        <v>2</v>
      </c>
      <c r="I54" s="4">
        <f>COUNTIF(Respostas!$CC$2:$CC$28,D54*4)</f>
        <v>1</v>
      </c>
      <c r="J54" s="4">
        <f>COUNTIF(Respostas!$CC$2:$CC$28,D54*5)</f>
        <v>1</v>
      </c>
      <c r="K54" s="4">
        <f t="shared" si="16"/>
        <v>4</v>
      </c>
      <c r="L54" s="19">
        <f t="shared" si="17"/>
        <v>3.75</v>
      </c>
    </row>
    <row r="55" spans="2:13" x14ac:dyDescent="0.2">
      <c r="B55" s="4">
        <v>4</v>
      </c>
      <c r="C55" s="5" t="s">
        <v>42</v>
      </c>
      <c r="D55" s="14">
        <v>10001</v>
      </c>
      <c r="E55" s="4">
        <f t="shared" si="18"/>
        <v>110011</v>
      </c>
      <c r="F55" s="4">
        <f>COUNTIF(Respostas!$CC$2:$CC$28,D55*1)</f>
        <v>0</v>
      </c>
      <c r="G55" s="4">
        <f>COUNTIF(Respostas!$CC$2:$CC$28,D55*2)</f>
        <v>0</v>
      </c>
      <c r="H55" s="4">
        <f>COUNTIF(Respostas!$CC$2:$CC$28,D55*3)</f>
        <v>0</v>
      </c>
      <c r="I55" s="4">
        <f>COUNTIF(Respostas!$CC$2:$CC$28,D55*4)</f>
        <v>2</v>
      </c>
      <c r="J55" s="4">
        <f>COUNTIF(Respostas!$CC$2:$CC$28,D55*5)</f>
        <v>1</v>
      </c>
      <c r="K55" s="4">
        <f t="shared" si="16"/>
        <v>3</v>
      </c>
      <c r="L55" s="19">
        <f t="shared" si="17"/>
        <v>4.333333333333333</v>
      </c>
    </row>
    <row r="56" spans="2:13" x14ac:dyDescent="0.2">
      <c r="B56" s="4">
        <v>5</v>
      </c>
      <c r="C56" s="13" t="s">
        <v>28</v>
      </c>
      <c r="D56" s="15">
        <v>100001</v>
      </c>
      <c r="E56" s="4">
        <f t="shared" si="18"/>
        <v>1100011</v>
      </c>
      <c r="F56" s="4">
        <f>COUNTIF(Respostas!$CC$2:$CC$28,D56*1)</f>
        <v>0</v>
      </c>
      <c r="G56" s="4">
        <f>COUNTIF(Respostas!$CC$2:$CC$28,D56*2)</f>
        <v>0</v>
      </c>
      <c r="H56" s="4">
        <f>COUNTIF(Respostas!$CC$2:$CC$28,D56*3)</f>
        <v>1</v>
      </c>
      <c r="I56" s="4">
        <f>COUNTIF(Respostas!$CC$2:$CC$28,D56*4)</f>
        <v>3</v>
      </c>
      <c r="J56" s="4">
        <f>COUNTIF(Respostas!$CC$2:$CC$28,D56*5)</f>
        <v>2</v>
      </c>
      <c r="K56" s="4">
        <f t="shared" si="16"/>
        <v>6</v>
      </c>
      <c r="L56" s="19">
        <f t="shared" si="17"/>
        <v>4.166666666666667</v>
      </c>
    </row>
    <row r="57" spans="2:13" x14ac:dyDescent="0.2">
      <c r="B57" s="4">
        <v>6</v>
      </c>
      <c r="C57" s="5" t="s">
        <v>37</v>
      </c>
      <c r="D57" s="14">
        <v>1000001</v>
      </c>
      <c r="E57" s="4">
        <f t="shared" si="18"/>
        <v>11000011</v>
      </c>
      <c r="F57" s="4">
        <f>COUNTIF(Respostas!$CC$2:$CC$28,D57*1)</f>
        <v>0</v>
      </c>
      <c r="G57" s="4">
        <f>COUNTIF(Respostas!$CC$2:$CC$28,D57*2)</f>
        <v>0</v>
      </c>
      <c r="H57" s="4">
        <f>COUNTIF(Respostas!$CC$2:$CC$28,D57*3)</f>
        <v>1</v>
      </c>
      <c r="I57" s="4">
        <f>COUNTIF(Respostas!$CC$2:$CC$28,D57*4)</f>
        <v>2</v>
      </c>
      <c r="J57" s="4">
        <f>COUNTIF(Respostas!$CC$2:$CC$28,D57*5)</f>
        <v>2</v>
      </c>
      <c r="K57" s="4">
        <f t="shared" si="16"/>
        <v>5</v>
      </c>
      <c r="L57" s="19">
        <f t="shared" si="17"/>
        <v>4.2</v>
      </c>
    </row>
    <row r="58" spans="2:13" x14ac:dyDescent="0.2">
      <c r="B58" s="4">
        <v>7</v>
      </c>
      <c r="C58" s="5" t="s">
        <v>38</v>
      </c>
      <c r="D58" s="14">
        <v>100000001</v>
      </c>
      <c r="E58" s="4">
        <f t="shared" si="18"/>
        <v>1100000011</v>
      </c>
      <c r="F58" s="4">
        <f>COUNTIF(Respostas!$CC$2:$CC$28,D58*1)</f>
        <v>0</v>
      </c>
      <c r="G58" s="4">
        <f>COUNTIF(Respostas!$CC$2:$CC$28,D58*2)</f>
        <v>0</v>
      </c>
      <c r="H58" s="4">
        <f>COUNTIF(Respostas!$CC$2:$CC$28,D58*3)</f>
        <v>1</v>
      </c>
      <c r="I58" s="4">
        <f>COUNTIF(Respostas!$CC$2:$CC$28,D58*4)</f>
        <v>0</v>
      </c>
      <c r="J58" s="4">
        <f>COUNTIF(Respostas!$CC$2:$CC$28,D58*5)</f>
        <v>2</v>
      </c>
      <c r="K58" s="4">
        <f t="shared" si="16"/>
        <v>3</v>
      </c>
      <c r="L58" s="19">
        <f t="shared" si="17"/>
        <v>4.333333333333333</v>
      </c>
    </row>
    <row r="59" spans="2:13" x14ac:dyDescent="0.2">
      <c r="F59" s="10">
        <f>SUM(F52:F58)</f>
        <v>0</v>
      </c>
      <c r="G59" s="10">
        <f t="shared" ref="G59:K59" si="19">SUM(G52:G58)</f>
        <v>0</v>
      </c>
      <c r="H59" s="10">
        <f t="shared" si="19"/>
        <v>7</v>
      </c>
      <c r="I59" s="10">
        <f t="shared" si="19"/>
        <v>11</v>
      </c>
      <c r="J59" s="10">
        <f t="shared" si="19"/>
        <v>9</v>
      </c>
      <c r="K59" s="10">
        <f t="shared" si="19"/>
        <v>27</v>
      </c>
      <c r="L59" s="26">
        <f>AVERAGE(L52:L58)</f>
        <v>4.0642857142857141</v>
      </c>
      <c r="M59" s="18">
        <f>SUM(F59:J59)</f>
        <v>27</v>
      </c>
    </row>
  </sheetData>
  <mergeCells count="55">
    <mergeCell ref="L39:L40"/>
    <mergeCell ref="K50:K51"/>
    <mergeCell ref="L50:L51"/>
    <mergeCell ref="B50:B51"/>
    <mergeCell ref="C50:C51"/>
    <mergeCell ref="D50:D51"/>
    <mergeCell ref="E50:E51"/>
    <mergeCell ref="B39:B40"/>
    <mergeCell ref="C39:C40"/>
    <mergeCell ref="D39:D40"/>
    <mergeCell ref="E39:E40"/>
    <mergeCell ref="K39:K40"/>
    <mergeCell ref="L28:L29"/>
    <mergeCell ref="B28:B29"/>
    <mergeCell ref="C28:C29"/>
    <mergeCell ref="D28:D29"/>
    <mergeCell ref="E28:E29"/>
    <mergeCell ref="B17:B18"/>
    <mergeCell ref="C17:C18"/>
    <mergeCell ref="D17:D18"/>
    <mergeCell ref="E17:E18"/>
    <mergeCell ref="K28:K29"/>
    <mergeCell ref="B6:B7"/>
    <mergeCell ref="C6:C7"/>
    <mergeCell ref="D6:D7"/>
    <mergeCell ref="E6:E7"/>
    <mergeCell ref="F6:F7"/>
    <mergeCell ref="I6:I7"/>
    <mergeCell ref="J6:J7"/>
    <mergeCell ref="K6:K7"/>
    <mergeCell ref="L6:L7"/>
    <mergeCell ref="F17:F18"/>
    <mergeCell ref="G17:G18"/>
    <mergeCell ref="H17:H18"/>
    <mergeCell ref="I17:I18"/>
    <mergeCell ref="J17:J18"/>
    <mergeCell ref="K17:K18"/>
    <mergeCell ref="L17:L18"/>
    <mergeCell ref="G6:G7"/>
    <mergeCell ref="H6:H7"/>
    <mergeCell ref="F28:F29"/>
    <mergeCell ref="G28:G29"/>
    <mergeCell ref="H28:H29"/>
    <mergeCell ref="I28:I29"/>
    <mergeCell ref="J28:J29"/>
    <mergeCell ref="F39:F40"/>
    <mergeCell ref="G39:G40"/>
    <mergeCell ref="H39:H40"/>
    <mergeCell ref="I39:I40"/>
    <mergeCell ref="J39:J40"/>
    <mergeCell ref="F50:F51"/>
    <mergeCell ref="G50:G51"/>
    <mergeCell ref="H50:H51"/>
    <mergeCell ref="I50:I51"/>
    <mergeCell ref="J50:J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39295-8ACF-4FC9-8A40-3AB320A62576}">
  <dimension ref="B2:M103"/>
  <sheetViews>
    <sheetView topLeftCell="A76" workbookViewId="0">
      <selection activeCell="O93" sqref="O93"/>
    </sheetView>
  </sheetViews>
  <sheetFormatPr defaultRowHeight="12.75" x14ac:dyDescent="0.2"/>
  <cols>
    <col min="1" max="1" width="2.7109375" style="2" customWidth="1"/>
    <col min="2" max="2" width="3.85546875" style="2" customWidth="1"/>
    <col min="3" max="3" width="63.85546875" style="2" customWidth="1"/>
    <col min="4" max="4" width="8.7109375" style="2" hidden="1" customWidth="1"/>
    <col min="5" max="5" width="6.140625" style="2" hidden="1" customWidth="1"/>
    <col min="6" max="10" width="10.7109375" style="2" customWidth="1"/>
    <col min="11" max="11" width="10.7109375" style="2" hidden="1" customWidth="1"/>
    <col min="12" max="12" width="10.7109375" style="2" customWidth="1"/>
    <col min="13" max="13" width="5.7109375" style="2" customWidth="1"/>
    <col min="14" max="16384" width="9.140625" style="2"/>
  </cols>
  <sheetData>
    <row r="2" spans="2:13" x14ac:dyDescent="0.2">
      <c r="B2" s="20" t="s">
        <v>135</v>
      </c>
    </row>
    <row r="3" spans="2:13" x14ac:dyDescent="0.2">
      <c r="B3" s="22"/>
    </row>
    <row r="4" spans="2:13" x14ac:dyDescent="0.2">
      <c r="B4" s="21" t="s">
        <v>160</v>
      </c>
    </row>
    <row r="6" spans="2:13" x14ac:dyDescent="0.2">
      <c r="B6" s="42" t="s">
        <v>45</v>
      </c>
      <c r="C6" s="43" t="s">
        <v>159</v>
      </c>
      <c r="D6" s="44"/>
      <c r="E6" s="44"/>
      <c r="F6" s="40" t="s">
        <v>33</v>
      </c>
      <c r="G6" s="40" t="s">
        <v>36</v>
      </c>
      <c r="H6" s="40" t="s">
        <v>32</v>
      </c>
      <c r="I6" s="40" t="s">
        <v>31</v>
      </c>
      <c r="J6" s="40" t="s">
        <v>48</v>
      </c>
      <c r="K6" s="40" t="s">
        <v>55</v>
      </c>
      <c r="L6" s="40" t="s">
        <v>56</v>
      </c>
    </row>
    <row r="7" spans="2:13" ht="15.75" customHeight="1" x14ac:dyDescent="0.2">
      <c r="B7" s="42"/>
      <c r="C7" s="43"/>
      <c r="D7" s="44"/>
      <c r="E7" s="44"/>
      <c r="F7" s="41"/>
      <c r="G7" s="41"/>
      <c r="H7" s="41"/>
      <c r="I7" s="41"/>
      <c r="J7" s="41"/>
      <c r="K7" s="41"/>
      <c r="L7" s="41"/>
    </row>
    <row r="8" spans="2:13" x14ac:dyDescent="0.2">
      <c r="B8" s="4">
        <v>1</v>
      </c>
      <c r="C8" s="8" t="s">
        <v>40</v>
      </c>
      <c r="D8" s="4">
        <v>1</v>
      </c>
      <c r="E8" s="4">
        <f>D8*11</f>
        <v>11</v>
      </c>
      <c r="F8" s="4">
        <f>COUNTIF(Respostas!$CE$2:$CE$28,D8*1)</f>
        <v>0</v>
      </c>
      <c r="G8" s="4">
        <f>COUNTIF(Respostas!$CE$2:$CE$28,D8*2)</f>
        <v>0</v>
      </c>
      <c r="H8" s="4">
        <f>COUNTIF(Respostas!$CE$2:$CE$28,D8*3)</f>
        <v>0</v>
      </c>
      <c r="I8" s="4">
        <f>COUNTIF(Respostas!$CE$2:$CE$28,D8*4)</f>
        <v>2</v>
      </c>
      <c r="J8" s="4">
        <f>COUNTIF(Respostas!$CE$2:$CE$28,D8*5)</f>
        <v>1</v>
      </c>
      <c r="K8" s="4">
        <f t="shared" ref="K8:K14" si="0">F8+G8+H8+I8+J8</f>
        <v>3</v>
      </c>
      <c r="L8" s="19">
        <f t="shared" ref="L8:L14" si="1">IFERROR(((F8*1)+(G8*2)+(H8*3)+(I8*4)+(J8*5))/K8,0)</f>
        <v>4.333333333333333</v>
      </c>
    </row>
    <row r="9" spans="2:13" x14ac:dyDescent="0.2">
      <c r="B9" s="4">
        <v>2</v>
      </c>
      <c r="C9" s="5" t="s">
        <v>39</v>
      </c>
      <c r="D9" s="14">
        <v>101</v>
      </c>
      <c r="E9" s="4">
        <f t="shared" ref="E9:E14" si="2">D9*11</f>
        <v>1111</v>
      </c>
      <c r="F9" s="4">
        <f>COUNTIF(Respostas!$CE$2:$CE$28,D9*1)</f>
        <v>0</v>
      </c>
      <c r="G9" s="4">
        <f>COUNTIF(Respostas!$CE$2:$CE$28,D9*2)</f>
        <v>0</v>
      </c>
      <c r="H9" s="4">
        <f>COUNTIF(Respostas!$CE$2:$CE$28,D9*3)</f>
        <v>1</v>
      </c>
      <c r="I9" s="4">
        <f>COUNTIF(Respostas!$CE$2:$CE$28,D9*4)</f>
        <v>1</v>
      </c>
      <c r="J9" s="4">
        <f>COUNTIF(Respostas!$CE$2:$CE$28,D9*5)</f>
        <v>1</v>
      </c>
      <c r="K9" s="4">
        <f t="shared" si="0"/>
        <v>3</v>
      </c>
      <c r="L9" s="19">
        <f t="shared" si="1"/>
        <v>4</v>
      </c>
    </row>
    <row r="10" spans="2:13" x14ac:dyDescent="0.2">
      <c r="B10" s="4">
        <v>3</v>
      </c>
      <c r="C10" s="5" t="s">
        <v>34</v>
      </c>
      <c r="D10" s="14">
        <v>1001</v>
      </c>
      <c r="E10" s="4">
        <f t="shared" si="2"/>
        <v>11011</v>
      </c>
      <c r="F10" s="4">
        <f>COUNTIF(Respostas!$CE$2:$CE$28,D10*1)</f>
        <v>0</v>
      </c>
      <c r="G10" s="4">
        <f>COUNTIF(Respostas!$CE$2:$CE$28,D10*2)</f>
        <v>0</v>
      </c>
      <c r="H10" s="4">
        <f>COUNTIF(Respostas!$CE$2:$CE$28,D10*3)</f>
        <v>0</v>
      </c>
      <c r="I10" s="4">
        <f>COUNTIF(Respostas!$CE$2:$CE$28,D10*4)</f>
        <v>2</v>
      </c>
      <c r="J10" s="4">
        <f>COUNTIF(Respostas!$CE$2:$CE$28,D10*5)</f>
        <v>2</v>
      </c>
      <c r="K10" s="4">
        <f t="shared" si="0"/>
        <v>4</v>
      </c>
      <c r="L10" s="19">
        <f t="shared" si="1"/>
        <v>4.5</v>
      </c>
    </row>
    <row r="11" spans="2:13" x14ac:dyDescent="0.2">
      <c r="B11" s="4">
        <v>4</v>
      </c>
      <c r="C11" s="5" t="s">
        <v>42</v>
      </c>
      <c r="D11" s="14">
        <v>10001</v>
      </c>
      <c r="E11" s="4">
        <f t="shared" si="2"/>
        <v>110011</v>
      </c>
      <c r="F11" s="4">
        <f>COUNTIF(Respostas!$CE$2:$CE$28,D11*1)</f>
        <v>0</v>
      </c>
      <c r="G11" s="4">
        <f>COUNTIF(Respostas!$CE$2:$CE$28,D11*2)</f>
        <v>0</v>
      </c>
      <c r="H11" s="4">
        <f>COUNTIF(Respostas!$CE$2:$CE$28,D11*3)</f>
        <v>0</v>
      </c>
      <c r="I11" s="4">
        <f>COUNTIF(Respostas!$CE$2:$CE$28,D11*4)</f>
        <v>0</v>
      </c>
      <c r="J11" s="4">
        <f>COUNTIF(Respostas!$CE$2:$CE$28,D11*5)</f>
        <v>3</v>
      </c>
      <c r="K11" s="4">
        <f t="shared" si="0"/>
        <v>3</v>
      </c>
      <c r="L11" s="19">
        <f t="shared" si="1"/>
        <v>5</v>
      </c>
    </row>
    <row r="12" spans="2:13" x14ac:dyDescent="0.2">
      <c r="B12" s="4">
        <v>5</v>
      </c>
      <c r="C12" s="13" t="s">
        <v>28</v>
      </c>
      <c r="D12" s="15">
        <v>100001</v>
      </c>
      <c r="E12" s="4">
        <f t="shared" si="2"/>
        <v>1100011</v>
      </c>
      <c r="F12" s="4">
        <f>COUNTIF(Respostas!$CE$2:$CE$28,D12*1)</f>
        <v>0</v>
      </c>
      <c r="G12" s="4">
        <f>COUNTIF(Respostas!$CE$2:$CE$28,D12*2)</f>
        <v>0</v>
      </c>
      <c r="H12" s="4">
        <f>COUNTIF(Respostas!$CE$2:$CE$28,D12*3)</f>
        <v>0</v>
      </c>
      <c r="I12" s="4">
        <f>COUNTIF(Respostas!$CE$2:$CE$28,D12*4)</f>
        <v>1</v>
      </c>
      <c r="J12" s="4">
        <f>COUNTIF(Respostas!$CE$2:$CE$28,D12*5)</f>
        <v>5</v>
      </c>
      <c r="K12" s="4">
        <f t="shared" si="0"/>
        <v>6</v>
      </c>
      <c r="L12" s="19">
        <f t="shared" si="1"/>
        <v>4.833333333333333</v>
      </c>
    </row>
    <row r="13" spans="2:13" x14ac:dyDescent="0.2">
      <c r="B13" s="4">
        <v>6</v>
      </c>
      <c r="C13" s="5" t="s">
        <v>37</v>
      </c>
      <c r="D13" s="14">
        <v>1000001</v>
      </c>
      <c r="E13" s="4">
        <f t="shared" si="2"/>
        <v>11000011</v>
      </c>
      <c r="F13" s="4">
        <f>COUNTIF(Respostas!$CE$2:$CE$28,D13*1)</f>
        <v>0</v>
      </c>
      <c r="G13" s="4">
        <f>COUNTIF(Respostas!$CE$2:$CE$28,D13*2)</f>
        <v>0</v>
      </c>
      <c r="H13" s="4">
        <f>COUNTIF(Respostas!$CE$2:$CE$28,D13*3)</f>
        <v>0</v>
      </c>
      <c r="I13" s="4">
        <f>COUNTIF(Respostas!$CE$2:$CE$28,D13*4)</f>
        <v>1</v>
      </c>
      <c r="J13" s="4">
        <f>COUNTIF(Respostas!$CE$2:$CE$28,D13*5)</f>
        <v>4</v>
      </c>
      <c r="K13" s="4">
        <f t="shared" si="0"/>
        <v>5</v>
      </c>
      <c r="L13" s="19">
        <f t="shared" si="1"/>
        <v>4.8</v>
      </c>
    </row>
    <row r="14" spans="2:13" x14ac:dyDescent="0.2">
      <c r="B14" s="4">
        <v>7</v>
      </c>
      <c r="C14" s="5" t="s">
        <v>38</v>
      </c>
      <c r="D14" s="14">
        <v>100000001</v>
      </c>
      <c r="E14" s="4">
        <f t="shared" si="2"/>
        <v>1100000011</v>
      </c>
      <c r="F14" s="4">
        <f>COUNTIF(Respostas!$CE$2:$CE$28,D14*1)</f>
        <v>0</v>
      </c>
      <c r="G14" s="4">
        <f>COUNTIF(Respostas!$CE$2:$CE$28,D14*2)</f>
        <v>0</v>
      </c>
      <c r="H14" s="4">
        <f>COUNTIF(Respostas!$CE$2:$CE$28,D14*3)</f>
        <v>0</v>
      </c>
      <c r="I14" s="4">
        <f>COUNTIF(Respostas!$CE$2:$CE$28,D14*4)</f>
        <v>1</v>
      </c>
      <c r="J14" s="4">
        <f>COUNTIF(Respostas!$CE$2:$CE$28,D14*5)</f>
        <v>2</v>
      </c>
      <c r="K14" s="4">
        <f t="shared" si="0"/>
        <v>3</v>
      </c>
      <c r="L14" s="19">
        <f t="shared" si="1"/>
        <v>4.666666666666667</v>
      </c>
    </row>
    <row r="15" spans="2:13" x14ac:dyDescent="0.2">
      <c r="F15" s="10">
        <f>SUM(F8:F14)</f>
        <v>0</v>
      </c>
      <c r="G15" s="10">
        <f t="shared" ref="G15:K15" si="3">SUM(G8:G14)</f>
        <v>0</v>
      </c>
      <c r="H15" s="10">
        <f t="shared" si="3"/>
        <v>1</v>
      </c>
      <c r="I15" s="10">
        <f t="shared" si="3"/>
        <v>8</v>
      </c>
      <c r="J15" s="10">
        <f t="shared" si="3"/>
        <v>18</v>
      </c>
      <c r="K15" s="10">
        <f t="shared" si="3"/>
        <v>27</v>
      </c>
      <c r="L15" s="26">
        <f>AVERAGE(L8:L14)</f>
        <v>4.5904761904761902</v>
      </c>
      <c r="M15" s="18">
        <f>SUM(F15:J15)</f>
        <v>27</v>
      </c>
    </row>
    <row r="17" spans="2:13" x14ac:dyDescent="0.2">
      <c r="B17" s="42" t="s">
        <v>45</v>
      </c>
      <c r="C17" s="43" t="s">
        <v>158</v>
      </c>
      <c r="D17" s="44"/>
      <c r="E17" s="44"/>
      <c r="F17" s="40" t="s">
        <v>33</v>
      </c>
      <c r="G17" s="40" t="s">
        <v>36</v>
      </c>
      <c r="H17" s="40" t="s">
        <v>32</v>
      </c>
      <c r="I17" s="40" t="s">
        <v>31</v>
      </c>
      <c r="J17" s="40" t="s">
        <v>48</v>
      </c>
      <c r="K17" s="40" t="s">
        <v>55</v>
      </c>
      <c r="L17" s="40" t="s">
        <v>56</v>
      </c>
    </row>
    <row r="18" spans="2:13" x14ac:dyDescent="0.2">
      <c r="B18" s="42"/>
      <c r="C18" s="43"/>
      <c r="D18" s="44"/>
      <c r="E18" s="44"/>
      <c r="F18" s="41"/>
      <c r="G18" s="41"/>
      <c r="H18" s="41"/>
      <c r="I18" s="41"/>
      <c r="J18" s="41"/>
      <c r="K18" s="41"/>
      <c r="L18" s="41"/>
    </row>
    <row r="19" spans="2:13" x14ac:dyDescent="0.2">
      <c r="B19" s="4">
        <v>1</v>
      </c>
      <c r="C19" s="8" t="s">
        <v>40</v>
      </c>
      <c r="D19" s="4">
        <v>1</v>
      </c>
      <c r="E19" s="4">
        <f>D19*11</f>
        <v>11</v>
      </c>
      <c r="F19" s="4">
        <f>COUNTIF(Respostas!$CG$2:$CG$28,D19*1)</f>
        <v>0</v>
      </c>
      <c r="G19" s="4">
        <f>COUNTIF(Respostas!$CG$2:$CG$28,D19*2)</f>
        <v>0</v>
      </c>
      <c r="H19" s="4">
        <f>COUNTIF(Respostas!$CG$2:$CG$28,D19*3)</f>
        <v>0</v>
      </c>
      <c r="I19" s="4">
        <f>COUNTIF(Respostas!$CG$2:$CG$28,D19*4)</f>
        <v>1</v>
      </c>
      <c r="J19" s="4">
        <f>COUNTIF(Respostas!$CG$2:$CG$28,D19*5)</f>
        <v>2</v>
      </c>
      <c r="K19" s="4">
        <f t="shared" ref="K19:K25" si="4">F19+G19+H19+I19+J19</f>
        <v>3</v>
      </c>
      <c r="L19" s="19">
        <f t="shared" ref="L19:L25" si="5">IFERROR(((F19*1)+(G19*2)+(H19*3)+(I19*4)+(J19*5))/K19,0)</f>
        <v>4.666666666666667</v>
      </c>
    </row>
    <row r="20" spans="2:13" x14ac:dyDescent="0.2">
      <c r="B20" s="4">
        <v>2</v>
      </c>
      <c r="C20" s="5" t="s">
        <v>39</v>
      </c>
      <c r="D20" s="14">
        <v>101</v>
      </c>
      <c r="E20" s="4">
        <f t="shared" ref="E20:E25" si="6">D20*11</f>
        <v>1111</v>
      </c>
      <c r="F20" s="4">
        <f>COUNTIF(Respostas!$CG$2:$CG$28,D20*1)</f>
        <v>0</v>
      </c>
      <c r="G20" s="4">
        <f>COUNTIF(Respostas!$CG$2:$CG$28,D20*2)</f>
        <v>0</v>
      </c>
      <c r="H20" s="4">
        <f>COUNTIF(Respostas!$CG$2:$CG$28,D20*3)</f>
        <v>0</v>
      </c>
      <c r="I20" s="4">
        <f>COUNTIF(Respostas!$CG$2:$CG$28,D20*4)</f>
        <v>2</v>
      </c>
      <c r="J20" s="4">
        <f>COUNTIF(Respostas!$CG$2:$CG$28,D20*5)</f>
        <v>1</v>
      </c>
      <c r="K20" s="4">
        <f t="shared" si="4"/>
        <v>3</v>
      </c>
      <c r="L20" s="19">
        <f t="shared" si="5"/>
        <v>4.333333333333333</v>
      </c>
    </row>
    <row r="21" spans="2:13" x14ac:dyDescent="0.2">
      <c r="B21" s="4">
        <v>3</v>
      </c>
      <c r="C21" s="5" t="s">
        <v>34</v>
      </c>
      <c r="D21" s="14">
        <v>1001</v>
      </c>
      <c r="E21" s="4">
        <f t="shared" si="6"/>
        <v>11011</v>
      </c>
      <c r="F21" s="4">
        <f>COUNTIF(Respostas!$CG$2:$CG$28,D21*1)</f>
        <v>0</v>
      </c>
      <c r="G21" s="4">
        <f>COUNTIF(Respostas!$CG$2:$CG$28,D21*2)</f>
        <v>0</v>
      </c>
      <c r="H21" s="4">
        <f>COUNTIF(Respostas!$CG$2:$CG$28,D21*3)</f>
        <v>0</v>
      </c>
      <c r="I21" s="4">
        <f>COUNTIF(Respostas!$CG$2:$CG$28,D21*4)</f>
        <v>0</v>
      </c>
      <c r="J21" s="4">
        <f>COUNTIF(Respostas!$CG$2:$CG$28,D21*5)</f>
        <v>4</v>
      </c>
      <c r="K21" s="4">
        <f t="shared" si="4"/>
        <v>4</v>
      </c>
      <c r="L21" s="19">
        <f t="shared" si="5"/>
        <v>5</v>
      </c>
    </row>
    <row r="22" spans="2:13" x14ac:dyDescent="0.2">
      <c r="B22" s="4">
        <v>4</v>
      </c>
      <c r="C22" s="5" t="s">
        <v>42</v>
      </c>
      <c r="D22" s="14">
        <v>10001</v>
      </c>
      <c r="E22" s="4">
        <f t="shared" si="6"/>
        <v>110011</v>
      </c>
      <c r="F22" s="4">
        <f>COUNTIF(Respostas!$CG$2:$CG$28,D22*1)</f>
        <v>0</v>
      </c>
      <c r="G22" s="4">
        <f>COUNTIF(Respostas!$CG$2:$CG$28,D22*2)</f>
        <v>0</v>
      </c>
      <c r="H22" s="4">
        <f>COUNTIF(Respostas!$CG$2:$CG$28,D22*3)</f>
        <v>0</v>
      </c>
      <c r="I22" s="4">
        <f>COUNTIF(Respostas!$CG$2:$CG$28,D22*4)</f>
        <v>1</v>
      </c>
      <c r="J22" s="4">
        <f>COUNTIF(Respostas!$CG$2:$CG$28,D22*5)</f>
        <v>2</v>
      </c>
      <c r="K22" s="4">
        <f t="shared" si="4"/>
        <v>3</v>
      </c>
      <c r="L22" s="19">
        <f t="shared" si="5"/>
        <v>4.666666666666667</v>
      </c>
    </row>
    <row r="23" spans="2:13" x14ac:dyDescent="0.2">
      <c r="B23" s="4">
        <v>5</v>
      </c>
      <c r="C23" s="13" t="s">
        <v>28</v>
      </c>
      <c r="D23" s="15">
        <v>100001</v>
      </c>
      <c r="E23" s="4">
        <f t="shared" si="6"/>
        <v>1100011</v>
      </c>
      <c r="F23" s="4">
        <f>COUNTIF(Respostas!$CG$2:$CG$28,D23*1)</f>
        <v>0</v>
      </c>
      <c r="G23" s="4">
        <f>COUNTIF(Respostas!$CG$2:$CG$28,D23*2)</f>
        <v>0</v>
      </c>
      <c r="H23" s="4">
        <f>COUNTIF(Respostas!$CG$2:$CG$28,D23*3)</f>
        <v>0</v>
      </c>
      <c r="I23" s="4">
        <f>COUNTIF(Respostas!$CG$2:$CG$28,D23*4)</f>
        <v>1</v>
      </c>
      <c r="J23" s="4">
        <f>COUNTIF(Respostas!$CG$2:$CG$28,D23*5)</f>
        <v>5</v>
      </c>
      <c r="K23" s="4">
        <f t="shared" si="4"/>
        <v>6</v>
      </c>
      <c r="L23" s="19">
        <f t="shared" si="5"/>
        <v>4.833333333333333</v>
      </c>
    </row>
    <row r="24" spans="2:13" x14ac:dyDescent="0.2">
      <c r="B24" s="4">
        <v>6</v>
      </c>
      <c r="C24" s="5" t="s">
        <v>37</v>
      </c>
      <c r="D24" s="14">
        <v>1000001</v>
      </c>
      <c r="E24" s="4">
        <f t="shared" si="6"/>
        <v>11000011</v>
      </c>
      <c r="F24" s="4">
        <f>COUNTIF(Respostas!$CG$2:$CG$28,D24*1)</f>
        <v>0</v>
      </c>
      <c r="G24" s="4">
        <f>COUNTIF(Respostas!$CG$2:$CG$28,D24*2)</f>
        <v>0</v>
      </c>
      <c r="H24" s="4">
        <f>COUNTIF(Respostas!$CG$2:$CG$28,D24*3)</f>
        <v>0</v>
      </c>
      <c r="I24" s="4">
        <f>COUNTIF(Respostas!$CG$2:$CG$28,D24*4)</f>
        <v>2</v>
      </c>
      <c r="J24" s="4">
        <f>COUNTIF(Respostas!$CG$2:$CG$28,D24*5)</f>
        <v>3</v>
      </c>
      <c r="K24" s="4">
        <f t="shared" si="4"/>
        <v>5</v>
      </c>
      <c r="L24" s="19">
        <f t="shared" si="5"/>
        <v>4.5999999999999996</v>
      </c>
    </row>
    <row r="25" spans="2:13" x14ac:dyDescent="0.2">
      <c r="B25" s="4">
        <v>7</v>
      </c>
      <c r="C25" s="5" t="s">
        <v>38</v>
      </c>
      <c r="D25" s="14">
        <v>100000001</v>
      </c>
      <c r="E25" s="4">
        <f t="shared" si="6"/>
        <v>1100000011</v>
      </c>
      <c r="F25" s="4">
        <f>COUNTIF(Respostas!$CG$2:$CG$28,D25*1)</f>
        <v>0</v>
      </c>
      <c r="G25" s="4">
        <f>COUNTIF(Respostas!$CG$2:$CG$28,D25*2)</f>
        <v>0</v>
      </c>
      <c r="H25" s="4">
        <f>COUNTIF(Respostas!$CG$2:$CG$28,D25*3)</f>
        <v>0</v>
      </c>
      <c r="I25" s="4">
        <f>COUNTIF(Respostas!$CG$2:$CG$28,D25*4)</f>
        <v>1</v>
      </c>
      <c r="J25" s="4">
        <f>COUNTIF(Respostas!$CG$2:$CG$28,D25*5)</f>
        <v>2</v>
      </c>
      <c r="K25" s="4">
        <f t="shared" si="4"/>
        <v>3</v>
      </c>
      <c r="L25" s="19">
        <f t="shared" si="5"/>
        <v>4.666666666666667</v>
      </c>
    </row>
    <row r="26" spans="2:13" x14ac:dyDescent="0.2">
      <c r="F26" s="10">
        <f>SUM(F19:F25)</f>
        <v>0</v>
      </c>
      <c r="G26" s="10">
        <f t="shared" ref="G26:K26" si="7">SUM(G19:G25)</f>
        <v>0</v>
      </c>
      <c r="H26" s="10">
        <f t="shared" si="7"/>
        <v>0</v>
      </c>
      <c r="I26" s="10">
        <f t="shared" si="7"/>
        <v>8</v>
      </c>
      <c r="J26" s="10">
        <f t="shared" si="7"/>
        <v>19</v>
      </c>
      <c r="K26" s="10">
        <f t="shared" si="7"/>
        <v>27</v>
      </c>
      <c r="L26" s="26">
        <f>AVERAGE(L19:L25)</f>
        <v>4.6809523809523812</v>
      </c>
      <c r="M26" s="18">
        <f>SUM(F26:J26)</f>
        <v>27</v>
      </c>
    </row>
    <row r="28" spans="2:13" x14ac:dyDescent="0.2">
      <c r="B28" s="42" t="s">
        <v>45</v>
      </c>
      <c r="C28" s="43" t="s">
        <v>157</v>
      </c>
      <c r="D28" s="44"/>
      <c r="E28" s="44"/>
      <c r="F28" s="40" t="s">
        <v>33</v>
      </c>
      <c r="G28" s="40" t="s">
        <v>36</v>
      </c>
      <c r="H28" s="40" t="s">
        <v>32</v>
      </c>
      <c r="I28" s="40" t="s">
        <v>31</v>
      </c>
      <c r="J28" s="40" t="s">
        <v>48</v>
      </c>
      <c r="K28" s="40" t="s">
        <v>55</v>
      </c>
      <c r="L28" s="40" t="s">
        <v>56</v>
      </c>
    </row>
    <row r="29" spans="2:13" ht="15" customHeight="1" x14ac:dyDescent="0.2">
      <c r="B29" s="42"/>
      <c r="C29" s="43"/>
      <c r="D29" s="44"/>
      <c r="E29" s="44"/>
      <c r="F29" s="41"/>
      <c r="G29" s="41"/>
      <c r="H29" s="41"/>
      <c r="I29" s="41"/>
      <c r="J29" s="41"/>
      <c r="K29" s="41"/>
      <c r="L29" s="41"/>
    </row>
    <row r="30" spans="2:13" x14ac:dyDescent="0.2">
      <c r="B30" s="4">
        <v>1</v>
      </c>
      <c r="C30" s="8" t="s">
        <v>40</v>
      </c>
      <c r="D30" s="4">
        <v>1</v>
      </c>
      <c r="E30" s="4">
        <f>D30*11</f>
        <v>11</v>
      </c>
      <c r="F30" s="4">
        <f>COUNTIF(Respostas!$CI$2:$CI$28,D30*1)</f>
        <v>1</v>
      </c>
      <c r="G30" s="4">
        <f>COUNTIF(Respostas!$CI$2:$CI$28,D30*2)</f>
        <v>0</v>
      </c>
      <c r="H30" s="4">
        <f>COUNTIF(Respostas!$CI$2:$CI$28,D30*3)</f>
        <v>0</v>
      </c>
      <c r="I30" s="4">
        <f>COUNTIF(Respostas!$CI$2:$CI$28,D30*4)</f>
        <v>2</v>
      </c>
      <c r="J30" s="4">
        <f>COUNTIF(Respostas!$CI$2:$CI$28,D30*5)</f>
        <v>0</v>
      </c>
      <c r="K30" s="4">
        <f t="shared" ref="K30:K36" si="8">F30+G30+H30+I30+J30</f>
        <v>3</v>
      </c>
      <c r="L30" s="19">
        <f t="shared" ref="L30:L36" si="9">IFERROR(((F30*1)+(G30*2)+(H30*3)+(I30*4)+(J30*5))/K30,0)</f>
        <v>3</v>
      </c>
    </row>
    <row r="31" spans="2:13" x14ac:dyDescent="0.2">
      <c r="B31" s="4">
        <v>2</v>
      </c>
      <c r="C31" s="5" t="s">
        <v>39</v>
      </c>
      <c r="D31" s="14">
        <v>101</v>
      </c>
      <c r="E31" s="4">
        <f t="shared" ref="E31:E36" si="10">D31*11</f>
        <v>1111</v>
      </c>
      <c r="F31" s="4">
        <f>COUNTIF(Respostas!$CI$2:$CI$28,D31*1)</f>
        <v>0</v>
      </c>
      <c r="G31" s="4">
        <f>COUNTIF(Respostas!$CI$2:$CI$28,D31*2)</f>
        <v>0</v>
      </c>
      <c r="H31" s="4">
        <f>COUNTIF(Respostas!$CI$2:$CI$28,D31*3)</f>
        <v>1</v>
      </c>
      <c r="I31" s="4">
        <f>COUNTIF(Respostas!$CI$2:$CI$28,D31*4)</f>
        <v>2</v>
      </c>
      <c r="J31" s="4">
        <f>COUNTIF(Respostas!$CI$2:$CI$28,D31*5)</f>
        <v>0</v>
      </c>
      <c r="K31" s="4">
        <f t="shared" si="8"/>
        <v>3</v>
      </c>
      <c r="L31" s="19">
        <f t="shared" si="9"/>
        <v>3.6666666666666665</v>
      </c>
    </row>
    <row r="32" spans="2:13" x14ac:dyDescent="0.2">
      <c r="B32" s="4">
        <v>3</v>
      </c>
      <c r="C32" s="5" t="s">
        <v>34</v>
      </c>
      <c r="D32" s="14">
        <v>1001</v>
      </c>
      <c r="E32" s="4">
        <f t="shared" si="10"/>
        <v>11011</v>
      </c>
      <c r="F32" s="4">
        <f>COUNTIF(Respostas!$CI$2:$CI$28,D32*1)</f>
        <v>0</v>
      </c>
      <c r="G32" s="4">
        <f>COUNTIF(Respostas!$CI$2:$CI$28,D32*2)</f>
        <v>0</v>
      </c>
      <c r="H32" s="4">
        <f>COUNTIF(Respostas!$CI$2:$CI$28,D32*3)</f>
        <v>0</v>
      </c>
      <c r="I32" s="4">
        <f>COUNTIF(Respostas!$CI$2:$CI$28,D32*4)</f>
        <v>2</v>
      </c>
      <c r="J32" s="4">
        <f>COUNTIF(Respostas!$CI$2:$CI$28,D32*5)</f>
        <v>2</v>
      </c>
      <c r="K32" s="4">
        <f t="shared" si="8"/>
        <v>4</v>
      </c>
      <c r="L32" s="19">
        <f t="shared" si="9"/>
        <v>4.5</v>
      </c>
    </row>
    <row r="33" spans="2:13" x14ac:dyDescent="0.2">
      <c r="B33" s="4">
        <v>4</v>
      </c>
      <c r="C33" s="5" t="s">
        <v>42</v>
      </c>
      <c r="D33" s="14">
        <v>10001</v>
      </c>
      <c r="E33" s="4">
        <f t="shared" si="10"/>
        <v>110011</v>
      </c>
      <c r="F33" s="4">
        <f>COUNTIF(Respostas!$CI$2:$CI$28,D33*1)</f>
        <v>0</v>
      </c>
      <c r="G33" s="4">
        <f>COUNTIF(Respostas!$CI$2:$CI$28,D33*2)</f>
        <v>0</v>
      </c>
      <c r="H33" s="4">
        <f>COUNTIF(Respostas!$CI$2:$CI$28,D33*3)</f>
        <v>0</v>
      </c>
      <c r="I33" s="4">
        <f>COUNTIF(Respostas!$CI$2:$CI$28,D33*4)</f>
        <v>1</v>
      </c>
      <c r="J33" s="4">
        <f>COUNTIF(Respostas!$CI$2:$CI$28,D33*5)</f>
        <v>2</v>
      </c>
      <c r="K33" s="4">
        <f t="shared" si="8"/>
        <v>3</v>
      </c>
      <c r="L33" s="19">
        <f t="shared" si="9"/>
        <v>4.666666666666667</v>
      </c>
    </row>
    <row r="34" spans="2:13" x14ac:dyDescent="0.2">
      <c r="B34" s="4">
        <v>5</v>
      </c>
      <c r="C34" s="13" t="s">
        <v>28</v>
      </c>
      <c r="D34" s="15">
        <v>100001</v>
      </c>
      <c r="E34" s="4">
        <f t="shared" si="10"/>
        <v>1100011</v>
      </c>
      <c r="F34" s="4">
        <f>COUNTIF(Respostas!$CI$2:$CI$28,D34*1)</f>
        <v>2</v>
      </c>
      <c r="G34" s="4">
        <f>COUNTIF(Respostas!$CI$2:$CI$28,D34*2)</f>
        <v>0</v>
      </c>
      <c r="H34" s="4">
        <f>COUNTIF(Respostas!$CI$2:$CI$28,D34*3)</f>
        <v>0</v>
      </c>
      <c r="I34" s="4">
        <f>COUNTIF(Respostas!$CI$2:$CI$28,D34*4)</f>
        <v>3</v>
      </c>
      <c r="J34" s="4">
        <f>COUNTIF(Respostas!$CI$2:$CI$28,D34*5)</f>
        <v>1</v>
      </c>
      <c r="K34" s="4">
        <f t="shared" si="8"/>
        <v>6</v>
      </c>
      <c r="L34" s="19">
        <f t="shared" si="9"/>
        <v>3.1666666666666665</v>
      </c>
    </row>
    <row r="35" spans="2:13" x14ac:dyDescent="0.2">
      <c r="B35" s="4">
        <v>6</v>
      </c>
      <c r="C35" s="5" t="s">
        <v>37</v>
      </c>
      <c r="D35" s="14">
        <v>1000001</v>
      </c>
      <c r="E35" s="4">
        <f t="shared" si="10"/>
        <v>11000011</v>
      </c>
      <c r="F35" s="4">
        <f>COUNTIF(Respostas!$CI$2:$CI$28,D35*1)</f>
        <v>4</v>
      </c>
      <c r="G35" s="4">
        <f>COUNTIF(Respostas!$CI$2:$CI$28,D35*2)</f>
        <v>0</v>
      </c>
      <c r="H35" s="4">
        <f>COUNTIF(Respostas!$CI$2:$CI$28,D35*3)</f>
        <v>0</v>
      </c>
      <c r="I35" s="4">
        <f>COUNTIF(Respostas!$CI$2:$CI$28,D35*4)</f>
        <v>1</v>
      </c>
      <c r="J35" s="4">
        <f>COUNTIF(Respostas!$CI$2:$CI$28,D35*5)</f>
        <v>0</v>
      </c>
      <c r="K35" s="4">
        <f t="shared" si="8"/>
        <v>5</v>
      </c>
      <c r="L35" s="19">
        <f t="shared" si="9"/>
        <v>1.6</v>
      </c>
    </row>
    <row r="36" spans="2:13" x14ac:dyDescent="0.2">
      <c r="B36" s="4">
        <v>7</v>
      </c>
      <c r="C36" s="5" t="s">
        <v>38</v>
      </c>
      <c r="D36" s="14">
        <v>100000001</v>
      </c>
      <c r="E36" s="4">
        <f t="shared" si="10"/>
        <v>1100000011</v>
      </c>
      <c r="F36" s="4">
        <f>COUNTIF(Respostas!$CI$2:$CI$28,D36*1)</f>
        <v>0</v>
      </c>
      <c r="G36" s="4">
        <f>COUNTIF(Respostas!$CI$2:$CI$28,D36*2)</f>
        <v>0</v>
      </c>
      <c r="H36" s="4">
        <f>COUNTIF(Respostas!$CI$2:$CI$28,D36*3)</f>
        <v>2</v>
      </c>
      <c r="I36" s="4">
        <f>COUNTIF(Respostas!$CI$2:$CI$28,D36*4)</f>
        <v>0</v>
      </c>
      <c r="J36" s="4">
        <f>COUNTIF(Respostas!$CI$2:$CI$28,D36*5)</f>
        <v>1</v>
      </c>
      <c r="K36" s="4">
        <f t="shared" si="8"/>
        <v>3</v>
      </c>
      <c r="L36" s="19">
        <f t="shared" si="9"/>
        <v>3.6666666666666665</v>
      </c>
    </row>
    <row r="37" spans="2:13" x14ac:dyDescent="0.2">
      <c r="F37" s="10">
        <f>SUM(F30:F36)</f>
        <v>7</v>
      </c>
      <c r="G37" s="10">
        <f t="shared" ref="G37:K37" si="11">SUM(G30:G36)</f>
        <v>0</v>
      </c>
      <c r="H37" s="10">
        <f t="shared" si="11"/>
        <v>3</v>
      </c>
      <c r="I37" s="10">
        <f t="shared" si="11"/>
        <v>11</v>
      </c>
      <c r="J37" s="10">
        <f t="shared" si="11"/>
        <v>6</v>
      </c>
      <c r="K37" s="10">
        <f t="shared" si="11"/>
        <v>27</v>
      </c>
      <c r="L37" s="26">
        <f>AVERAGE(L30:L36)</f>
        <v>3.4666666666666672</v>
      </c>
      <c r="M37" s="18">
        <f>SUM(F37:J37)</f>
        <v>27</v>
      </c>
    </row>
    <row r="39" spans="2:13" x14ac:dyDescent="0.2">
      <c r="B39" s="42" t="s">
        <v>45</v>
      </c>
      <c r="C39" s="43" t="s">
        <v>156</v>
      </c>
      <c r="D39" s="44"/>
      <c r="E39" s="44"/>
      <c r="F39" s="40" t="s">
        <v>33</v>
      </c>
      <c r="G39" s="40" t="s">
        <v>36</v>
      </c>
      <c r="H39" s="40" t="s">
        <v>32</v>
      </c>
      <c r="I39" s="40" t="s">
        <v>31</v>
      </c>
      <c r="J39" s="40" t="s">
        <v>48</v>
      </c>
      <c r="K39" s="40" t="s">
        <v>55</v>
      </c>
      <c r="L39" s="40" t="s">
        <v>56</v>
      </c>
    </row>
    <row r="40" spans="2:13" x14ac:dyDescent="0.2">
      <c r="B40" s="42"/>
      <c r="C40" s="43"/>
      <c r="D40" s="44"/>
      <c r="E40" s="44"/>
      <c r="F40" s="41"/>
      <c r="G40" s="41"/>
      <c r="H40" s="41"/>
      <c r="I40" s="41"/>
      <c r="J40" s="41"/>
      <c r="K40" s="41"/>
      <c r="L40" s="41"/>
    </row>
    <row r="41" spans="2:13" x14ac:dyDescent="0.2">
      <c r="B41" s="4">
        <v>1</v>
      </c>
      <c r="C41" s="8" t="s">
        <v>40</v>
      </c>
      <c r="D41" s="4">
        <v>1</v>
      </c>
      <c r="E41" s="4">
        <f>D41*11</f>
        <v>11</v>
      </c>
      <c r="F41" s="4">
        <f>COUNTIF(Respostas!$CK$2:$CK$28,D41*1)</f>
        <v>0</v>
      </c>
      <c r="G41" s="4">
        <f>COUNTIF(Respostas!$CK$2:$CK$28,D41*2)</f>
        <v>0</v>
      </c>
      <c r="H41" s="4">
        <f>COUNTIF(Respostas!$CK$2:$CK$28,D41*3)</f>
        <v>0</v>
      </c>
      <c r="I41" s="4">
        <f>COUNTIF(Respostas!$CK$2:$CK$28,D41*4)</f>
        <v>3</v>
      </c>
      <c r="J41" s="4">
        <f>COUNTIF(Respostas!$CK$2:$CK$28,D41*5)</f>
        <v>0</v>
      </c>
      <c r="K41" s="4">
        <f t="shared" ref="K41:K47" si="12">F41+G41+H41+I41+J41</f>
        <v>3</v>
      </c>
      <c r="L41" s="19">
        <f t="shared" ref="L41:L47" si="13">IFERROR(((F41*1)+(G41*2)+(H41*3)+(I41*4)+(J41*5))/K41,0)</f>
        <v>4</v>
      </c>
    </row>
    <row r="42" spans="2:13" x14ac:dyDescent="0.2">
      <c r="B42" s="4">
        <v>2</v>
      </c>
      <c r="C42" s="5" t="s">
        <v>39</v>
      </c>
      <c r="D42" s="14">
        <v>101</v>
      </c>
      <c r="E42" s="4">
        <f t="shared" ref="E42:E47" si="14">D42*11</f>
        <v>1111</v>
      </c>
      <c r="F42" s="4">
        <f>COUNTIF(Respostas!$CK$2:$CK$28,D42*1)</f>
        <v>0</v>
      </c>
      <c r="G42" s="4">
        <f>COUNTIF(Respostas!$CK$2:$CK$28,D42*2)</f>
        <v>1</v>
      </c>
      <c r="H42" s="4">
        <f>COUNTIF(Respostas!$CK$2:$CK$28,D42*3)</f>
        <v>0</v>
      </c>
      <c r="I42" s="4">
        <f>COUNTIF(Respostas!$CK$2:$CK$28,D42*4)</f>
        <v>2</v>
      </c>
      <c r="J42" s="4">
        <f>COUNTIF(Respostas!$CK$2:$CK$28,D42*5)</f>
        <v>0</v>
      </c>
      <c r="K42" s="4">
        <f t="shared" si="12"/>
        <v>3</v>
      </c>
      <c r="L42" s="19">
        <f t="shared" si="13"/>
        <v>3.3333333333333335</v>
      </c>
    </row>
    <row r="43" spans="2:13" x14ac:dyDescent="0.2">
      <c r="B43" s="4">
        <v>3</v>
      </c>
      <c r="C43" s="5" t="s">
        <v>34</v>
      </c>
      <c r="D43" s="14">
        <v>1001</v>
      </c>
      <c r="E43" s="4">
        <f t="shared" si="14"/>
        <v>11011</v>
      </c>
      <c r="F43" s="4">
        <f>COUNTIF(Respostas!$CK$2:$CK$28,D43*1)</f>
        <v>0</v>
      </c>
      <c r="G43" s="4">
        <f>COUNTIF(Respostas!$CK$2:$CK$28,D43*2)</f>
        <v>0</v>
      </c>
      <c r="H43" s="4">
        <f>COUNTIF(Respostas!$CK$2:$CK$28,D43*3)</f>
        <v>1</v>
      </c>
      <c r="I43" s="4">
        <f>COUNTIF(Respostas!$CK$2:$CK$28,D43*4)</f>
        <v>1</v>
      </c>
      <c r="J43" s="4">
        <f>COUNTIF(Respostas!$CK$2:$CK$28,D43*5)</f>
        <v>2</v>
      </c>
      <c r="K43" s="4">
        <f t="shared" si="12"/>
        <v>4</v>
      </c>
      <c r="L43" s="19">
        <f t="shared" si="13"/>
        <v>4.25</v>
      </c>
    </row>
    <row r="44" spans="2:13" x14ac:dyDescent="0.2">
      <c r="B44" s="4">
        <v>4</v>
      </c>
      <c r="C44" s="5" t="s">
        <v>42</v>
      </c>
      <c r="D44" s="14">
        <v>10001</v>
      </c>
      <c r="E44" s="4">
        <f t="shared" si="14"/>
        <v>110011</v>
      </c>
      <c r="F44" s="4">
        <f>COUNTIF(Respostas!$CK$2:$CK$28,D44*1)</f>
        <v>0</v>
      </c>
      <c r="G44" s="4">
        <f>COUNTIF(Respostas!$CK$2:$CK$28,D44*2)</f>
        <v>0</v>
      </c>
      <c r="H44" s="4">
        <f>COUNTIF(Respostas!$CK$2:$CK$28,D44*3)</f>
        <v>0</v>
      </c>
      <c r="I44" s="4">
        <f>COUNTIF(Respostas!$CK$2:$CK$28,D44*4)</f>
        <v>1</v>
      </c>
      <c r="J44" s="4">
        <f>COUNTIF(Respostas!$CK$2:$CK$28,D44*5)</f>
        <v>2</v>
      </c>
      <c r="K44" s="4">
        <f t="shared" si="12"/>
        <v>3</v>
      </c>
      <c r="L44" s="19">
        <f t="shared" si="13"/>
        <v>4.666666666666667</v>
      </c>
    </row>
    <row r="45" spans="2:13" x14ac:dyDescent="0.2">
      <c r="B45" s="4">
        <v>5</v>
      </c>
      <c r="C45" s="13" t="s">
        <v>28</v>
      </c>
      <c r="D45" s="15">
        <v>100001</v>
      </c>
      <c r="E45" s="4">
        <f t="shared" si="14"/>
        <v>1100011</v>
      </c>
      <c r="F45" s="4">
        <f>COUNTIF(Respostas!$CK$2:$CK$28,D45*1)</f>
        <v>1</v>
      </c>
      <c r="G45" s="4">
        <f>COUNTIF(Respostas!$CK$2:$CK$28,D45*2)</f>
        <v>0</v>
      </c>
      <c r="H45" s="4">
        <f>COUNTIF(Respostas!$CK$2:$CK$28,D45*3)</f>
        <v>1</v>
      </c>
      <c r="I45" s="4">
        <f>COUNTIF(Respostas!$CK$2:$CK$28,D45*4)</f>
        <v>2</v>
      </c>
      <c r="J45" s="4">
        <f>COUNTIF(Respostas!$CK$2:$CK$28,D45*5)</f>
        <v>2</v>
      </c>
      <c r="K45" s="4">
        <f t="shared" si="12"/>
        <v>6</v>
      </c>
      <c r="L45" s="19">
        <f t="shared" si="13"/>
        <v>3.6666666666666665</v>
      </c>
    </row>
    <row r="46" spans="2:13" x14ac:dyDescent="0.2">
      <c r="B46" s="4">
        <v>6</v>
      </c>
      <c r="C46" s="5" t="s">
        <v>37</v>
      </c>
      <c r="D46" s="14">
        <v>1000001</v>
      </c>
      <c r="E46" s="4">
        <f t="shared" si="14"/>
        <v>11000011</v>
      </c>
      <c r="F46" s="4">
        <f>COUNTIF(Respostas!$CK$2:$CK$28,D46*1)</f>
        <v>1</v>
      </c>
      <c r="G46" s="4">
        <f>COUNTIF(Respostas!$CK$2:$CK$28,D46*2)</f>
        <v>0</v>
      </c>
      <c r="H46" s="4">
        <f>COUNTIF(Respostas!$CK$2:$CK$28,D46*3)</f>
        <v>0</v>
      </c>
      <c r="I46" s="4">
        <f>COUNTIF(Respostas!$CK$2:$CK$28,D46*4)</f>
        <v>4</v>
      </c>
      <c r="J46" s="4">
        <f>COUNTIF(Respostas!$CK$2:$CK$28,D46*5)</f>
        <v>0</v>
      </c>
      <c r="K46" s="4">
        <f t="shared" si="12"/>
        <v>5</v>
      </c>
      <c r="L46" s="19">
        <f t="shared" si="13"/>
        <v>3.4</v>
      </c>
    </row>
    <row r="47" spans="2:13" x14ac:dyDescent="0.2">
      <c r="B47" s="4">
        <v>7</v>
      </c>
      <c r="C47" s="5" t="s">
        <v>38</v>
      </c>
      <c r="D47" s="14">
        <v>100000001</v>
      </c>
      <c r="E47" s="4">
        <f t="shared" si="14"/>
        <v>1100000011</v>
      </c>
      <c r="F47" s="4">
        <f>COUNTIF(Respostas!$CK$2:$CK$28,D47*1)</f>
        <v>1</v>
      </c>
      <c r="G47" s="4">
        <f>COUNTIF(Respostas!$CK$2:$CK$28,D47*2)</f>
        <v>0</v>
      </c>
      <c r="H47" s="4">
        <f>COUNTIF(Respostas!$CK$2:$CK$28,D47*3)</f>
        <v>0</v>
      </c>
      <c r="I47" s="4">
        <f>COUNTIF(Respostas!$CK$2:$CK$28,D47*4)</f>
        <v>1</v>
      </c>
      <c r="J47" s="4">
        <f>COUNTIF(Respostas!$CK$2:$CK$28,D47*5)</f>
        <v>1</v>
      </c>
      <c r="K47" s="4">
        <f t="shared" si="12"/>
        <v>3</v>
      </c>
      <c r="L47" s="19">
        <f t="shared" si="13"/>
        <v>3.3333333333333335</v>
      </c>
    </row>
    <row r="48" spans="2:13" x14ac:dyDescent="0.2">
      <c r="F48" s="10">
        <f>SUM(F41:F47)</f>
        <v>3</v>
      </c>
      <c r="G48" s="10">
        <f t="shared" ref="G48:K48" si="15">SUM(G41:G47)</f>
        <v>1</v>
      </c>
      <c r="H48" s="10">
        <f t="shared" si="15"/>
        <v>2</v>
      </c>
      <c r="I48" s="10">
        <f t="shared" si="15"/>
        <v>14</v>
      </c>
      <c r="J48" s="10">
        <f t="shared" si="15"/>
        <v>7</v>
      </c>
      <c r="K48" s="10">
        <f t="shared" si="15"/>
        <v>27</v>
      </c>
      <c r="L48" s="26">
        <f>AVERAGE(L41:L47)</f>
        <v>3.8071428571428569</v>
      </c>
      <c r="M48" s="18">
        <f>SUM(F48:J48)</f>
        <v>27</v>
      </c>
    </row>
    <row r="50" spans="2:13" x14ac:dyDescent="0.2">
      <c r="B50" s="42" t="s">
        <v>45</v>
      </c>
      <c r="C50" s="43" t="s">
        <v>155</v>
      </c>
      <c r="D50" s="44"/>
      <c r="E50" s="44"/>
      <c r="F50" s="40" t="s">
        <v>33</v>
      </c>
      <c r="G50" s="40" t="s">
        <v>36</v>
      </c>
      <c r="H50" s="40" t="s">
        <v>32</v>
      </c>
      <c r="I50" s="40" t="s">
        <v>31</v>
      </c>
      <c r="J50" s="40" t="s">
        <v>48</v>
      </c>
      <c r="K50" s="40" t="s">
        <v>55</v>
      </c>
      <c r="L50" s="40" t="s">
        <v>56</v>
      </c>
    </row>
    <row r="51" spans="2:13" x14ac:dyDescent="0.2">
      <c r="B51" s="42"/>
      <c r="C51" s="43"/>
      <c r="D51" s="44"/>
      <c r="E51" s="44"/>
      <c r="F51" s="41"/>
      <c r="G51" s="41"/>
      <c r="H51" s="41"/>
      <c r="I51" s="41"/>
      <c r="J51" s="41"/>
      <c r="K51" s="41"/>
      <c r="L51" s="41"/>
    </row>
    <row r="52" spans="2:13" x14ac:dyDescent="0.2">
      <c r="B52" s="4">
        <v>1</v>
      </c>
      <c r="C52" s="8" t="s">
        <v>40</v>
      </c>
      <c r="D52" s="4">
        <v>1</v>
      </c>
      <c r="E52" s="4">
        <f>D52*11</f>
        <v>11</v>
      </c>
      <c r="F52" s="4">
        <f>COUNTIF(Respostas!$CM$2:$CM$28,D52*1)</f>
        <v>0</v>
      </c>
      <c r="G52" s="4">
        <f>COUNTIF(Respostas!$CM$2:$CM$28,D52*2)</f>
        <v>0</v>
      </c>
      <c r="H52" s="4">
        <f>COUNTIF(Respostas!$CM$2:$CM$28,D52*3)</f>
        <v>2</v>
      </c>
      <c r="I52" s="4">
        <f>COUNTIF(Respostas!$CM$2:$CM$28,D52*4)</f>
        <v>1</v>
      </c>
      <c r="J52" s="4">
        <f>COUNTIF(Respostas!$CM$2:$CM$28,D52*5)</f>
        <v>0</v>
      </c>
      <c r="K52" s="4">
        <f t="shared" ref="K52:K58" si="16">F52+G52+H52+I52+J52</f>
        <v>3</v>
      </c>
      <c r="L52" s="19">
        <f t="shared" ref="L52:L58" si="17">IFERROR(((F52*1)+(G52*2)+(H52*3)+(I52*4)+(J52*5))/K52,0)</f>
        <v>3.3333333333333335</v>
      </c>
    </row>
    <row r="53" spans="2:13" x14ac:dyDescent="0.2">
      <c r="B53" s="4">
        <v>2</v>
      </c>
      <c r="C53" s="5" t="s">
        <v>39</v>
      </c>
      <c r="D53" s="14">
        <v>101</v>
      </c>
      <c r="E53" s="4">
        <f t="shared" ref="E53:E58" si="18">D53*11</f>
        <v>1111</v>
      </c>
      <c r="F53" s="4">
        <f>COUNTIF(Respostas!$CM$2:$CM$28,D53*1)</f>
        <v>0</v>
      </c>
      <c r="G53" s="4">
        <f>COUNTIF(Respostas!$CM$2:$CM$28,D53*2)</f>
        <v>2</v>
      </c>
      <c r="H53" s="4">
        <f>COUNTIF(Respostas!$CM$2:$CM$28,D53*3)</f>
        <v>0</v>
      </c>
      <c r="I53" s="4">
        <f>COUNTIF(Respostas!$CM$2:$CM$28,D53*4)</f>
        <v>1</v>
      </c>
      <c r="J53" s="4">
        <f>COUNTIF(Respostas!$CM$2:$CM$28,D53*5)</f>
        <v>0</v>
      </c>
      <c r="K53" s="4">
        <f t="shared" si="16"/>
        <v>3</v>
      </c>
      <c r="L53" s="19">
        <f t="shared" si="17"/>
        <v>2.6666666666666665</v>
      </c>
    </row>
    <row r="54" spans="2:13" x14ac:dyDescent="0.2">
      <c r="B54" s="4">
        <v>3</v>
      </c>
      <c r="C54" s="5" t="s">
        <v>34</v>
      </c>
      <c r="D54" s="14">
        <v>1001</v>
      </c>
      <c r="E54" s="4">
        <f t="shared" si="18"/>
        <v>11011</v>
      </c>
      <c r="F54" s="4">
        <f>COUNTIF(Respostas!$CM$2:$CM$28,D54*1)</f>
        <v>0</v>
      </c>
      <c r="G54" s="4">
        <f>COUNTIF(Respostas!$CM$2:$CM$28,D54*2)</f>
        <v>1</v>
      </c>
      <c r="H54" s="4">
        <f>COUNTIF(Respostas!$CM$2:$CM$28,D54*3)</f>
        <v>0</v>
      </c>
      <c r="I54" s="4">
        <f>COUNTIF(Respostas!$CM$2:$CM$28,D54*4)</f>
        <v>2</v>
      </c>
      <c r="J54" s="4">
        <f>COUNTIF(Respostas!$CM$2:$CM$28,D54*5)</f>
        <v>1</v>
      </c>
      <c r="K54" s="4">
        <f t="shared" si="16"/>
        <v>4</v>
      </c>
      <c r="L54" s="19">
        <f t="shared" si="17"/>
        <v>3.75</v>
      </c>
    </row>
    <row r="55" spans="2:13" x14ac:dyDescent="0.2">
      <c r="B55" s="4">
        <v>4</v>
      </c>
      <c r="C55" s="5" t="s">
        <v>42</v>
      </c>
      <c r="D55" s="14">
        <v>10001</v>
      </c>
      <c r="E55" s="4">
        <f t="shared" si="18"/>
        <v>110011</v>
      </c>
      <c r="F55" s="4">
        <f>COUNTIF(Respostas!$CM$2:$CM$28,D55*1)</f>
        <v>0</v>
      </c>
      <c r="G55" s="4">
        <f>COUNTIF(Respostas!$CM$2:$CM$28,D55*2)</f>
        <v>0</v>
      </c>
      <c r="H55" s="4">
        <f>COUNTIF(Respostas!$CM$2:$CM$28,D55*3)</f>
        <v>0</v>
      </c>
      <c r="I55" s="4">
        <f>COUNTIF(Respostas!$CM$2:$CM$28,D55*4)</f>
        <v>0</v>
      </c>
      <c r="J55" s="4">
        <f>COUNTIF(Respostas!$CM$2:$CM$28,D55*5)</f>
        <v>3</v>
      </c>
      <c r="K55" s="4">
        <f t="shared" si="16"/>
        <v>3</v>
      </c>
      <c r="L55" s="19">
        <f t="shared" si="17"/>
        <v>5</v>
      </c>
    </row>
    <row r="56" spans="2:13" x14ac:dyDescent="0.2">
      <c r="B56" s="4">
        <v>5</v>
      </c>
      <c r="C56" s="13" t="s">
        <v>28</v>
      </c>
      <c r="D56" s="15">
        <v>100001</v>
      </c>
      <c r="E56" s="4">
        <f t="shared" si="18"/>
        <v>1100011</v>
      </c>
      <c r="F56" s="4">
        <f>COUNTIF(Respostas!$CM$2:$CM$28,D56*1)</f>
        <v>0</v>
      </c>
      <c r="G56" s="4">
        <f>COUNTIF(Respostas!$CM$2:$CM$28,D56*2)</f>
        <v>0</v>
      </c>
      <c r="H56" s="4">
        <f>COUNTIF(Respostas!$CM$2:$CM$28,D56*3)</f>
        <v>2</v>
      </c>
      <c r="I56" s="4">
        <f>COUNTIF(Respostas!$CM$2:$CM$28,D56*4)</f>
        <v>2</v>
      </c>
      <c r="J56" s="4">
        <f>COUNTIF(Respostas!$CM$2:$CM$28,D56*5)</f>
        <v>2</v>
      </c>
      <c r="K56" s="4">
        <f t="shared" si="16"/>
        <v>6</v>
      </c>
      <c r="L56" s="19">
        <f t="shared" si="17"/>
        <v>4</v>
      </c>
    </row>
    <row r="57" spans="2:13" x14ac:dyDescent="0.2">
      <c r="B57" s="4">
        <v>6</v>
      </c>
      <c r="C57" s="5" t="s">
        <v>37</v>
      </c>
      <c r="D57" s="14">
        <v>1000001</v>
      </c>
      <c r="E57" s="4">
        <f t="shared" si="18"/>
        <v>11000011</v>
      </c>
      <c r="F57" s="4">
        <f>COUNTIF(Respostas!$CM$2:$CM$28,D57*1)</f>
        <v>0</v>
      </c>
      <c r="G57" s="4">
        <f>COUNTIF(Respostas!$CM$2:$CM$28,D57*2)</f>
        <v>0</v>
      </c>
      <c r="H57" s="4">
        <f>COUNTIF(Respostas!$CM$2:$CM$28,D57*3)</f>
        <v>0</v>
      </c>
      <c r="I57" s="4">
        <f>COUNTIF(Respostas!$CM$2:$CM$28,D57*4)</f>
        <v>4</v>
      </c>
      <c r="J57" s="4">
        <f>COUNTIF(Respostas!$CM$2:$CM$28,D57*5)</f>
        <v>1</v>
      </c>
      <c r="K57" s="4">
        <f t="shared" si="16"/>
        <v>5</v>
      </c>
      <c r="L57" s="19">
        <f t="shared" si="17"/>
        <v>4.2</v>
      </c>
    </row>
    <row r="58" spans="2:13" x14ac:dyDescent="0.2">
      <c r="B58" s="4">
        <v>7</v>
      </c>
      <c r="C58" s="5" t="s">
        <v>38</v>
      </c>
      <c r="D58" s="14">
        <v>100000001</v>
      </c>
      <c r="E58" s="4">
        <f t="shared" si="18"/>
        <v>1100000011</v>
      </c>
      <c r="F58" s="4">
        <f>COUNTIF(Respostas!$CM$2:$CM$28,D58*1)</f>
        <v>0</v>
      </c>
      <c r="G58" s="4">
        <f>COUNTIF(Respostas!$CM$2:$CM$28,D58*2)</f>
        <v>1</v>
      </c>
      <c r="H58" s="4">
        <f>COUNTIF(Respostas!$CM$2:$CM$28,D58*3)</f>
        <v>0</v>
      </c>
      <c r="I58" s="4">
        <f>COUNTIF(Respostas!$CM$2:$CM$28,D58*4)</f>
        <v>2</v>
      </c>
      <c r="J58" s="4">
        <f>COUNTIF(Respostas!$CM$2:$CM$28,D58*5)</f>
        <v>0</v>
      </c>
      <c r="K58" s="4">
        <f t="shared" si="16"/>
        <v>3</v>
      </c>
      <c r="L58" s="19">
        <f t="shared" si="17"/>
        <v>3.3333333333333335</v>
      </c>
    </row>
    <row r="59" spans="2:13" x14ac:dyDescent="0.2">
      <c r="F59" s="10">
        <f>SUM(F52:F58)</f>
        <v>0</v>
      </c>
      <c r="G59" s="10">
        <f t="shared" ref="G59:K59" si="19">SUM(G52:G58)</f>
        <v>4</v>
      </c>
      <c r="H59" s="10">
        <f t="shared" si="19"/>
        <v>4</v>
      </c>
      <c r="I59" s="10">
        <f t="shared" si="19"/>
        <v>12</v>
      </c>
      <c r="J59" s="10">
        <f t="shared" si="19"/>
        <v>7</v>
      </c>
      <c r="K59" s="10">
        <f t="shared" si="19"/>
        <v>27</v>
      </c>
      <c r="L59" s="26">
        <f>AVERAGE(L52:L58)</f>
        <v>3.7547619047619043</v>
      </c>
      <c r="M59" s="18">
        <f>SUM(F59:J59)</f>
        <v>27</v>
      </c>
    </row>
    <row r="61" spans="2:13" x14ac:dyDescent="0.2">
      <c r="B61" s="42" t="s">
        <v>45</v>
      </c>
      <c r="C61" s="43" t="s">
        <v>154</v>
      </c>
      <c r="D61" s="44"/>
      <c r="E61" s="44"/>
      <c r="F61" s="40" t="s">
        <v>33</v>
      </c>
      <c r="G61" s="40" t="s">
        <v>36</v>
      </c>
      <c r="H61" s="40" t="s">
        <v>32</v>
      </c>
      <c r="I61" s="40" t="s">
        <v>31</v>
      </c>
      <c r="J61" s="40" t="s">
        <v>48</v>
      </c>
      <c r="K61" s="40" t="s">
        <v>55</v>
      </c>
      <c r="L61" s="40" t="s">
        <v>56</v>
      </c>
    </row>
    <row r="62" spans="2:13" x14ac:dyDescent="0.2">
      <c r="B62" s="42"/>
      <c r="C62" s="43"/>
      <c r="D62" s="44"/>
      <c r="E62" s="44"/>
      <c r="F62" s="41"/>
      <c r="G62" s="41"/>
      <c r="H62" s="41"/>
      <c r="I62" s="41"/>
      <c r="J62" s="41"/>
      <c r="K62" s="41"/>
      <c r="L62" s="41"/>
    </row>
    <row r="63" spans="2:13" x14ac:dyDescent="0.2">
      <c r="B63" s="4">
        <v>1</v>
      </c>
      <c r="C63" s="8" t="s">
        <v>40</v>
      </c>
      <c r="D63" s="4">
        <v>1</v>
      </c>
      <c r="E63" s="4">
        <f>D63*11</f>
        <v>11</v>
      </c>
      <c r="F63" s="4">
        <f>COUNTIF(Respostas!$CO$2:$CO$28,D63*1)</f>
        <v>2</v>
      </c>
      <c r="G63" s="4">
        <f>COUNTIF(Respostas!$CO$2:$CO$28,D63*2)</f>
        <v>0</v>
      </c>
      <c r="H63" s="4">
        <f>COUNTIF(Respostas!$CO$2:$CO$28,D63*3)</f>
        <v>0</v>
      </c>
      <c r="I63" s="4">
        <f>COUNTIF(Respostas!$CO$2:$CO$28,D63*4)</f>
        <v>0</v>
      </c>
      <c r="J63" s="4">
        <f>COUNTIF(Respostas!$CO$2:$CO$28,D63*5)</f>
        <v>1</v>
      </c>
      <c r="K63" s="4">
        <f>G63+H63+I63+J63</f>
        <v>1</v>
      </c>
      <c r="L63" s="19">
        <f>IFERROR(((G63*2)+(H63*3)+(I63*4)+(J63*5))/K63,0)</f>
        <v>5</v>
      </c>
    </row>
    <row r="64" spans="2:13" x14ac:dyDescent="0.2">
      <c r="B64" s="4">
        <v>2</v>
      </c>
      <c r="C64" s="5" t="s">
        <v>39</v>
      </c>
      <c r="D64" s="14">
        <v>101</v>
      </c>
      <c r="E64" s="4">
        <f t="shared" ref="E64:E69" si="20">D64*11</f>
        <v>1111</v>
      </c>
      <c r="F64" s="4">
        <f>COUNTIF(Respostas!$CO$2:$CO$28,D64*1)</f>
        <v>0</v>
      </c>
      <c r="G64" s="4">
        <f>COUNTIF(Respostas!$CO$2:$CO$28,D64*2)</f>
        <v>1</v>
      </c>
      <c r="H64" s="4">
        <f>COUNTIF(Respostas!$CO$2:$CO$28,D64*3)</f>
        <v>0</v>
      </c>
      <c r="I64" s="4">
        <f>COUNTIF(Respostas!$CO$2:$CO$28,D64*4)</f>
        <v>1</v>
      </c>
      <c r="J64" s="4">
        <f>COUNTIF(Respostas!$CO$2:$CO$28,D64*5)</f>
        <v>1</v>
      </c>
      <c r="K64" s="4">
        <f t="shared" ref="K64:K69" si="21">G64+H64+I64+J64</f>
        <v>3</v>
      </c>
      <c r="L64" s="19">
        <f t="shared" ref="L64:L69" si="22">IFERROR(((G64*2)+(H64*3)+(I64*4)+(J64*5))/K64,0)</f>
        <v>3.6666666666666665</v>
      </c>
    </row>
    <row r="65" spans="2:13" x14ac:dyDescent="0.2">
      <c r="B65" s="4">
        <v>3</v>
      </c>
      <c r="C65" s="5" t="s">
        <v>34</v>
      </c>
      <c r="D65" s="14">
        <v>1001</v>
      </c>
      <c r="E65" s="4">
        <f t="shared" si="20"/>
        <v>11011</v>
      </c>
      <c r="F65" s="4">
        <f>COUNTIF(Respostas!$CO$2:$CO$28,D65*1)</f>
        <v>1</v>
      </c>
      <c r="G65" s="4">
        <f>COUNTIF(Respostas!$CO$2:$CO$28,D65*2)</f>
        <v>0</v>
      </c>
      <c r="H65" s="4">
        <f>COUNTIF(Respostas!$CO$2:$CO$28,D65*3)</f>
        <v>1</v>
      </c>
      <c r="I65" s="4">
        <f>COUNTIF(Respostas!$CO$2:$CO$28,D65*4)</f>
        <v>1</v>
      </c>
      <c r="J65" s="4">
        <f>COUNTIF(Respostas!$CO$2:$CO$28,D65*5)</f>
        <v>1</v>
      </c>
      <c r="K65" s="4">
        <f t="shared" si="21"/>
        <v>3</v>
      </c>
      <c r="L65" s="19">
        <f t="shared" si="22"/>
        <v>4</v>
      </c>
    </row>
    <row r="66" spans="2:13" x14ac:dyDescent="0.2">
      <c r="B66" s="4">
        <v>4</v>
      </c>
      <c r="C66" s="5" t="s">
        <v>42</v>
      </c>
      <c r="D66" s="14">
        <v>10001</v>
      </c>
      <c r="E66" s="4">
        <f t="shared" si="20"/>
        <v>110011</v>
      </c>
      <c r="F66" s="4">
        <f>COUNTIF(Respostas!$CO$2:$CO$28,D66*1)</f>
        <v>1</v>
      </c>
      <c r="G66" s="4">
        <f>COUNTIF(Respostas!$CO$2:$CO$28,D66*2)</f>
        <v>0</v>
      </c>
      <c r="H66" s="4">
        <f>COUNTIF(Respostas!$CO$2:$CO$28,D66*3)</f>
        <v>0</v>
      </c>
      <c r="I66" s="4">
        <f>COUNTIF(Respostas!$CO$2:$CO$28,D66*4)</f>
        <v>0</v>
      </c>
      <c r="J66" s="4">
        <f>COUNTIF(Respostas!$CO$2:$CO$28,D66*5)</f>
        <v>2</v>
      </c>
      <c r="K66" s="4">
        <f t="shared" si="21"/>
        <v>2</v>
      </c>
      <c r="L66" s="19">
        <f t="shared" si="22"/>
        <v>5</v>
      </c>
    </row>
    <row r="67" spans="2:13" x14ac:dyDescent="0.2">
      <c r="B67" s="4">
        <v>5</v>
      </c>
      <c r="C67" s="13" t="s">
        <v>28</v>
      </c>
      <c r="D67" s="15">
        <v>100001</v>
      </c>
      <c r="E67" s="4">
        <f t="shared" si="20"/>
        <v>1100011</v>
      </c>
      <c r="F67" s="4">
        <f>COUNTIF(Respostas!$CO$2:$CO$28,D67*1)</f>
        <v>2</v>
      </c>
      <c r="G67" s="4">
        <f>COUNTIF(Respostas!$CO$2:$CO$28,D67*2)</f>
        <v>0</v>
      </c>
      <c r="H67" s="4">
        <f>COUNTIF(Respostas!$CO$2:$CO$28,D67*3)</f>
        <v>0</v>
      </c>
      <c r="I67" s="4">
        <f>COUNTIF(Respostas!$CO$2:$CO$28,D67*4)</f>
        <v>0</v>
      </c>
      <c r="J67" s="4">
        <f>COUNTIF(Respostas!$CO$2:$CO$28,D67*5)</f>
        <v>4</v>
      </c>
      <c r="K67" s="4">
        <f t="shared" si="21"/>
        <v>4</v>
      </c>
      <c r="L67" s="19">
        <f t="shared" si="22"/>
        <v>5</v>
      </c>
    </row>
    <row r="68" spans="2:13" x14ac:dyDescent="0.2">
      <c r="B68" s="4">
        <v>6</v>
      </c>
      <c r="C68" s="5" t="s">
        <v>37</v>
      </c>
      <c r="D68" s="14">
        <v>1000001</v>
      </c>
      <c r="E68" s="4">
        <f t="shared" si="20"/>
        <v>11000011</v>
      </c>
      <c r="F68" s="4">
        <f>COUNTIF(Respostas!$CO$2:$CO$28,D68*1)</f>
        <v>3</v>
      </c>
      <c r="G68" s="4">
        <f>COUNTIF(Respostas!$CO$2:$CO$28,D68*2)</f>
        <v>0</v>
      </c>
      <c r="H68" s="4">
        <f>COUNTIF(Respostas!$CO$2:$CO$28,D68*3)</f>
        <v>0</v>
      </c>
      <c r="I68" s="4">
        <f>COUNTIF(Respostas!$CO$2:$CO$28,D68*4)</f>
        <v>1</v>
      </c>
      <c r="J68" s="4">
        <f>COUNTIF(Respostas!$CO$2:$CO$28,D68*5)</f>
        <v>1</v>
      </c>
      <c r="K68" s="4">
        <f t="shared" si="21"/>
        <v>2</v>
      </c>
      <c r="L68" s="19">
        <f t="shared" si="22"/>
        <v>4.5</v>
      </c>
    </row>
    <row r="69" spans="2:13" x14ac:dyDescent="0.2">
      <c r="B69" s="4">
        <v>7</v>
      </c>
      <c r="C69" s="5" t="s">
        <v>38</v>
      </c>
      <c r="D69" s="14">
        <v>100000001</v>
      </c>
      <c r="E69" s="4">
        <f t="shared" si="20"/>
        <v>1100000011</v>
      </c>
      <c r="F69" s="4">
        <f>COUNTIF(Respostas!$CO$2:$CO$28,D69*1)</f>
        <v>2</v>
      </c>
      <c r="G69" s="4">
        <f>COUNTIF(Respostas!$CO$2:$CO$28,D69*2)</f>
        <v>0</v>
      </c>
      <c r="H69" s="4">
        <f>COUNTIF(Respostas!$CO$2:$CO$28,D69*3)</f>
        <v>0</v>
      </c>
      <c r="I69" s="4">
        <f>COUNTIF(Respostas!$CO$2:$CO$28,D69*4)</f>
        <v>0</v>
      </c>
      <c r="J69" s="4">
        <f>COUNTIF(Respostas!$CO$2:$CO$28,D69*5)</f>
        <v>1</v>
      </c>
      <c r="K69" s="4">
        <f t="shared" si="21"/>
        <v>1</v>
      </c>
      <c r="L69" s="19">
        <f t="shared" si="22"/>
        <v>5</v>
      </c>
    </row>
    <row r="70" spans="2:13" x14ac:dyDescent="0.2">
      <c r="F70" s="10">
        <f>SUM(F63:F69)</f>
        <v>11</v>
      </c>
      <c r="G70" s="10">
        <f t="shared" ref="G70:K70" si="23">SUM(G63:G69)</f>
        <v>1</v>
      </c>
      <c r="H70" s="10">
        <f t="shared" si="23"/>
        <v>1</v>
      </c>
      <c r="I70" s="10">
        <f t="shared" si="23"/>
        <v>3</v>
      </c>
      <c r="J70" s="10">
        <f t="shared" si="23"/>
        <v>11</v>
      </c>
      <c r="K70" s="10">
        <f t="shared" si="23"/>
        <v>16</v>
      </c>
      <c r="L70" s="26">
        <f>AVERAGE(L63:L69)</f>
        <v>4.5952380952380949</v>
      </c>
      <c r="M70" s="18">
        <f>SUM(F70:J70)</f>
        <v>27</v>
      </c>
    </row>
    <row r="72" spans="2:13" x14ac:dyDescent="0.2">
      <c r="B72" s="42" t="s">
        <v>45</v>
      </c>
      <c r="C72" s="43" t="s">
        <v>153</v>
      </c>
      <c r="D72" s="44"/>
      <c r="E72" s="44"/>
      <c r="F72" s="40" t="s">
        <v>33</v>
      </c>
      <c r="G72" s="40" t="s">
        <v>36</v>
      </c>
      <c r="H72" s="40" t="s">
        <v>32</v>
      </c>
      <c r="I72" s="40" t="s">
        <v>31</v>
      </c>
      <c r="J72" s="40" t="s">
        <v>48</v>
      </c>
      <c r="K72" s="40" t="s">
        <v>55</v>
      </c>
      <c r="L72" s="40" t="s">
        <v>56</v>
      </c>
    </row>
    <row r="73" spans="2:13" x14ac:dyDescent="0.2">
      <c r="B73" s="42"/>
      <c r="C73" s="43"/>
      <c r="D73" s="44"/>
      <c r="E73" s="44"/>
      <c r="F73" s="41"/>
      <c r="G73" s="41"/>
      <c r="H73" s="41"/>
      <c r="I73" s="41"/>
      <c r="J73" s="41"/>
      <c r="K73" s="41"/>
      <c r="L73" s="41"/>
    </row>
    <row r="74" spans="2:13" x14ac:dyDescent="0.2">
      <c r="B74" s="4">
        <v>1</v>
      </c>
      <c r="C74" s="8" t="s">
        <v>40</v>
      </c>
      <c r="D74" s="4">
        <v>1</v>
      </c>
      <c r="E74" s="4">
        <f>D74*11</f>
        <v>11</v>
      </c>
      <c r="F74" s="4">
        <f>COUNTIF(Respostas!$CQ$2:$CQ$28,D74*1)</f>
        <v>2</v>
      </c>
      <c r="G74" s="4">
        <f>COUNTIF(Respostas!$CQ$2:$CQ$28,D74*2)</f>
        <v>0</v>
      </c>
      <c r="H74" s="4">
        <f>COUNTIF(Respostas!$CQ$2:$CQ$28,D74*3)</f>
        <v>0</v>
      </c>
      <c r="I74" s="4">
        <f>COUNTIF(Respostas!$CQ$2:$CQ$28,D74*4)</f>
        <v>0</v>
      </c>
      <c r="J74" s="4">
        <f>COUNTIF(Respostas!$CQ$2:$CQ$28,D74*5)</f>
        <v>1</v>
      </c>
      <c r="K74" s="4">
        <f>G74+H74+I74+J74</f>
        <v>1</v>
      </c>
      <c r="L74" s="19">
        <f>IFERROR(((G74*2)+(H74*3)+(I74*4)+(J74*5))/K74,0)</f>
        <v>5</v>
      </c>
    </row>
    <row r="75" spans="2:13" x14ac:dyDescent="0.2">
      <c r="B75" s="4">
        <v>2</v>
      </c>
      <c r="C75" s="5" t="s">
        <v>39</v>
      </c>
      <c r="D75" s="14">
        <v>101</v>
      </c>
      <c r="E75" s="4">
        <f t="shared" ref="E75:E80" si="24">D75*11</f>
        <v>1111</v>
      </c>
      <c r="F75" s="4">
        <f>COUNTIF(Respostas!$CQ$2:$CQ$28,D75*1)</f>
        <v>2</v>
      </c>
      <c r="G75" s="4">
        <f>COUNTIF(Respostas!$CQ$2:$CQ$28,D75*2)</f>
        <v>1</v>
      </c>
      <c r="H75" s="4">
        <f>COUNTIF(Respostas!$CQ$2:$CQ$28,D75*3)</f>
        <v>0</v>
      </c>
      <c r="I75" s="4">
        <f>COUNTIF(Respostas!$CQ$2:$CQ$28,D75*4)</f>
        <v>0</v>
      </c>
      <c r="J75" s="4">
        <f>COUNTIF(Respostas!$CQ$2:$CQ$28,D75*5)</f>
        <v>0</v>
      </c>
      <c r="K75" s="4">
        <f t="shared" ref="K75:K80" si="25">G75+H75+I75+J75</f>
        <v>1</v>
      </c>
      <c r="L75" s="19">
        <f t="shared" ref="L75:L80" si="26">IFERROR(((G75*2)+(H75*3)+(I75*4)+(J75*5))/K75,0)</f>
        <v>2</v>
      </c>
    </row>
    <row r="76" spans="2:13" x14ac:dyDescent="0.2">
      <c r="B76" s="4">
        <v>3</v>
      </c>
      <c r="C76" s="5" t="s">
        <v>34</v>
      </c>
      <c r="D76" s="14">
        <v>1001</v>
      </c>
      <c r="E76" s="4">
        <f t="shared" si="24"/>
        <v>11011</v>
      </c>
      <c r="F76" s="4">
        <f>COUNTIF(Respostas!$CQ$2:$CQ$28,D76*1)</f>
        <v>2</v>
      </c>
      <c r="G76" s="4">
        <f>COUNTIF(Respostas!$CQ$2:$CQ$28,D76*2)</f>
        <v>0</v>
      </c>
      <c r="H76" s="4">
        <f>COUNTIF(Respostas!$CQ$2:$CQ$28,D76*3)</f>
        <v>1</v>
      </c>
      <c r="I76" s="4">
        <f>COUNTIF(Respostas!$CQ$2:$CQ$28,D76*4)</f>
        <v>0</v>
      </c>
      <c r="J76" s="4">
        <f>COUNTIF(Respostas!$CQ$2:$CQ$28,D76*5)</f>
        <v>1</v>
      </c>
      <c r="K76" s="4">
        <f t="shared" si="25"/>
        <v>2</v>
      </c>
      <c r="L76" s="19">
        <f t="shared" si="26"/>
        <v>4</v>
      </c>
    </row>
    <row r="77" spans="2:13" x14ac:dyDescent="0.2">
      <c r="B77" s="4">
        <v>4</v>
      </c>
      <c r="C77" s="5" t="s">
        <v>42</v>
      </c>
      <c r="D77" s="14">
        <v>10001</v>
      </c>
      <c r="E77" s="4">
        <f t="shared" si="24"/>
        <v>110011</v>
      </c>
      <c r="F77" s="4">
        <f>COUNTIF(Respostas!$CQ$2:$CQ$28,D77*1)</f>
        <v>1</v>
      </c>
      <c r="G77" s="4">
        <f>COUNTIF(Respostas!$CQ$2:$CQ$28,D77*2)</f>
        <v>0</v>
      </c>
      <c r="H77" s="4">
        <f>COUNTIF(Respostas!$CQ$2:$CQ$28,D77*3)</f>
        <v>0</v>
      </c>
      <c r="I77" s="4">
        <f>COUNTIF(Respostas!$CQ$2:$CQ$28,D77*4)</f>
        <v>1</v>
      </c>
      <c r="J77" s="4">
        <f>COUNTIF(Respostas!$CQ$2:$CQ$28,D77*5)</f>
        <v>1</v>
      </c>
      <c r="K77" s="4">
        <f t="shared" si="25"/>
        <v>2</v>
      </c>
      <c r="L77" s="19">
        <f t="shared" si="26"/>
        <v>4.5</v>
      </c>
    </row>
    <row r="78" spans="2:13" x14ac:dyDescent="0.2">
      <c r="B78" s="4">
        <v>5</v>
      </c>
      <c r="C78" s="13" t="s">
        <v>28</v>
      </c>
      <c r="D78" s="15">
        <v>100001</v>
      </c>
      <c r="E78" s="4">
        <f t="shared" si="24"/>
        <v>1100011</v>
      </c>
      <c r="F78" s="4">
        <f>COUNTIF(Respostas!$CQ$2:$CQ$28,D78*1)</f>
        <v>3</v>
      </c>
      <c r="G78" s="4">
        <f>COUNTIF(Respostas!$CQ$2:$CQ$28,D78*2)</f>
        <v>0</v>
      </c>
      <c r="H78" s="4">
        <f>COUNTIF(Respostas!$CQ$2:$CQ$28,D78*3)</f>
        <v>0</v>
      </c>
      <c r="I78" s="4">
        <f>COUNTIF(Respostas!$CQ$2:$CQ$28,D78*4)</f>
        <v>0</v>
      </c>
      <c r="J78" s="4">
        <f>COUNTIF(Respostas!$CQ$2:$CQ$28,D78*5)</f>
        <v>3</v>
      </c>
      <c r="K78" s="4">
        <f t="shared" si="25"/>
        <v>3</v>
      </c>
      <c r="L78" s="19">
        <f t="shared" si="26"/>
        <v>5</v>
      </c>
    </row>
    <row r="79" spans="2:13" x14ac:dyDescent="0.2">
      <c r="B79" s="4">
        <v>6</v>
      </c>
      <c r="C79" s="5" t="s">
        <v>37</v>
      </c>
      <c r="D79" s="14">
        <v>1000001</v>
      </c>
      <c r="E79" s="4">
        <f t="shared" si="24"/>
        <v>11000011</v>
      </c>
      <c r="F79" s="4">
        <f>COUNTIF(Respostas!$CQ$2:$CQ$28,D79*1)</f>
        <v>4</v>
      </c>
      <c r="G79" s="4">
        <f>COUNTIF(Respostas!$CQ$2:$CQ$28,D79*2)</f>
        <v>0</v>
      </c>
      <c r="H79" s="4">
        <f>COUNTIF(Respostas!$CQ$2:$CQ$28,D79*3)</f>
        <v>0</v>
      </c>
      <c r="I79" s="4">
        <f>COUNTIF(Respostas!$CQ$2:$CQ$28,D79*4)</f>
        <v>1</v>
      </c>
      <c r="J79" s="4">
        <f>COUNTIF(Respostas!$CQ$2:$CQ$28,D79*5)</f>
        <v>0</v>
      </c>
      <c r="K79" s="4">
        <f t="shared" si="25"/>
        <v>1</v>
      </c>
      <c r="L79" s="19">
        <f t="shared" si="26"/>
        <v>4</v>
      </c>
    </row>
    <row r="80" spans="2:13" x14ac:dyDescent="0.2">
      <c r="B80" s="4">
        <v>7</v>
      </c>
      <c r="C80" s="5" t="s">
        <v>38</v>
      </c>
      <c r="D80" s="14">
        <v>100000001</v>
      </c>
      <c r="E80" s="4">
        <f t="shared" si="24"/>
        <v>1100000011</v>
      </c>
      <c r="F80" s="4">
        <f>COUNTIF(Respostas!$CQ$2:$CQ$28,D80*1)</f>
        <v>2</v>
      </c>
      <c r="G80" s="4">
        <f>COUNTIF(Respostas!$CQ$2:$CQ$28,D80*2)</f>
        <v>0</v>
      </c>
      <c r="H80" s="4">
        <f>COUNTIF(Respostas!$CQ$2:$CQ$28,D80*3)</f>
        <v>0</v>
      </c>
      <c r="I80" s="4">
        <f>COUNTIF(Respostas!$CQ$2:$CQ$28,D80*4)</f>
        <v>0</v>
      </c>
      <c r="J80" s="4">
        <f>COUNTIF(Respostas!$CQ$2:$CQ$28,D80*5)</f>
        <v>1</v>
      </c>
      <c r="K80" s="4">
        <f t="shared" si="25"/>
        <v>1</v>
      </c>
      <c r="L80" s="19">
        <f t="shared" si="26"/>
        <v>5</v>
      </c>
    </row>
    <row r="81" spans="2:13" x14ac:dyDescent="0.2">
      <c r="F81" s="10">
        <f>SUM(F74:F80)</f>
        <v>16</v>
      </c>
      <c r="G81" s="10">
        <f t="shared" ref="G81:K81" si="27">SUM(G74:G80)</f>
        <v>1</v>
      </c>
      <c r="H81" s="10">
        <f t="shared" si="27"/>
        <v>1</v>
      </c>
      <c r="I81" s="10">
        <f t="shared" si="27"/>
        <v>2</v>
      </c>
      <c r="J81" s="10">
        <f t="shared" si="27"/>
        <v>7</v>
      </c>
      <c r="K81" s="10">
        <f t="shared" si="27"/>
        <v>11</v>
      </c>
      <c r="L81" s="26">
        <f>AVERAGE(L74:L80)</f>
        <v>4.2142857142857144</v>
      </c>
      <c r="M81" s="18">
        <f>SUM(F81:J81)</f>
        <v>27</v>
      </c>
    </row>
    <row r="83" spans="2:13" x14ac:dyDescent="0.2">
      <c r="B83" s="42" t="s">
        <v>45</v>
      </c>
      <c r="C83" s="43" t="s">
        <v>152</v>
      </c>
      <c r="D83" s="44"/>
      <c r="E83" s="44"/>
      <c r="F83" s="40" t="s">
        <v>33</v>
      </c>
      <c r="G83" s="40" t="s">
        <v>36</v>
      </c>
      <c r="H83" s="40" t="s">
        <v>32</v>
      </c>
      <c r="I83" s="40" t="s">
        <v>31</v>
      </c>
      <c r="J83" s="40" t="s">
        <v>48</v>
      </c>
      <c r="K83" s="40" t="s">
        <v>55</v>
      </c>
      <c r="L83" s="40" t="s">
        <v>56</v>
      </c>
    </row>
    <row r="84" spans="2:13" x14ac:dyDescent="0.2">
      <c r="B84" s="42"/>
      <c r="C84" s="43"/>
      <c r="D84" s="44"/>
      <c r="E84" s="44"/>
      <c r="F84" s="41"/>
      <c r="G84" s="41"/>
      <c r="H84" s="41"/>
      <c r="I84" s="41"/>
      <c r="J84" s="41"/>
      <c r="K84" s="41"/>
      <c r="L84" s="41"/>
    </row>
    <row r="85" spans="2:13" x14ac:dyDescent="0.2">
      <c r="B85" s="4">
        <v>1</v>
      </c>
      <c r="C85" s="8" t="s">
        <v>40</v>
      </c>
      <c r="D85" s="4">
        <v>1</v>
      </c>
      <c r="E85" s="4">
        <f>D85*11</f>
        <v>11</v>
      </c>
      <c r="F85" s="4">
        <f>COUNTIF(Respostas!$CS$2:$CS$28,D85*1)</f>
        <v>3</v>
      </c>
      <c r="G85" s="4">
        <f>COUNTIF(Respostas!$CS$2:$CS$28,D85*2)</f>
        <v>0</v>
      </c>
      <c r="H85" s="4">
        <f>COUNTIF(Respostas!$CS$2:$CS$28,D85*3)</f>
        <v>0</v>
      </c>
      <c r="I85" s="4">
        <f>COUNTIF(Respostas!$CS$2:$CS$28,D85*4)</f>
        <v>0</v>
      </c>
      <c r="J85" s="4">
        <f>COUNTIF(Respostas!$CS$2:$CS$28,D85*5)</f>
        <v>0</v>
      </c>
      <c r="K85" s="4">
        <f>G85+H85+I85+J85</f>
        <v>0</v>
      </c>
      <c r="L85" s="19">
        <f>IFERROR(((G85*2)+(H85*3)+(I85*4)+(J85*5))/K85,0)</f>
        <v>0</v>
      </c>
    </row>
    <row r="86" spans="2:13" x14ac:dyDescent="0.2">
      <c r="B86" s="4">
        <v>2</v>
      </c>
      <c r="C86" s="5" t="s">
        <v>39</v>
      </c>
      <c r="D86" s="14">
        <v>101</v>
      </c>
      <c r="E86" s="4">
        <f t="shared" ref="E86:E91" si="28">D86*11</f>
        <v>1111</v>
      </c>
      <c r="F86" s="4">
        <f>COUNTIF(Respostas!$CS$2:$CS$28,D86*1)</f>
        <v>2</v>
      </c>
      <c r="G86" s="4">
        <f>COUNTIF(Respostas!$CS$2:$CS$28,D86*2)</f>
        <v>1</v>
      </c>
      <c r="H86" s="4">
        <f>COUNTIF(Respostas!$CS$2:$CS$28,D86*3)</f>
        <v>0</v>
      </c>
      <c r="I86" s="4">
        <f>COUNTIF(Respostas!$CS$2:$CS$28,D86*4)</f>
        <v>0</v>
      </c>
      <c r="J86" s="4">
        <f>COUNTIF(Respostas!$CS$2:$CS$28,D86*5)</f>
        <v>0</v>
      </c>
      <c r="K86" s="4">
        <f t="shared" ref="K86:K91" si="29">G86+H86+I86+J86</f>
        <v>1</v>
      </c>
      <c r="L86" s="19">
        <f t="shared" ref="L86:L91" si="30">IFERROR(((G86*2)+(H86*3)+(I86*4)+(J86*5))/K86,0)</f>
        <v>2</v>
      </c>
    </row>
    <row r="87" spans="2:13" x14ac:dyDescent="0.2">
      <c r="B87" s="4">
        <v>3</v>
      </c>
      <c r="C87" s="5" t="s">
        <v>34</v>
      </c>
      <c r="D87" s="14">
        <v>1001</v>
      </c>
      <c r="E87" s="4">
        <f t="shared" si="28"/>
        <v>11011</v>
      </c>
      <c r="F87" s="4">
        <f>COUNTIF(Respostas!$CS$2:$CS$28,D87*1)</f>
        <v>3</v>
      </c>
      <c r="G87" s="4">
        <f>COUNTIF(Respostas!$CS$2:$CS$28,D87*2)</f>
        <v>0</v>
      </c>
      <c r="H87" s="4">
        <f>COUNTIF(Respostas!$CS$2:$CS$28,D87*3)</f>
        <v>1</v>
      </c>
      <c r="I87" s="4">
        <f>COUNTIF(Respostas!$CS$2:$CS$28,D87*4)</f>
        <v>0</v>
      </c>
      <c r="J87" s="4">
        <f>COUNTIF(Respostas!$CS$2:$CS$28,D87*5)</f>
        <v>0</v>
      </c>
      <c r="K87" s="4">
        <f t="shared" si="29"/>
        <v>1</v>
      </c>
      <c r="L87" s="19">
        <f t="shared" si="30"/>
        <v>3</v>
      </c>
    </row>
    <row r="88" spans="2:13" x14ac:dyDescent="0.2">
      <c r="B88" s="4">
        <v>4</v>
      </c>
      <c r="C88" s="5" t="s">
        <v>42</v>
      </c>
      <c r="D88" s="14">
        <v>10001</v>
      </c>
      <c r="E88" s="4">
        <f t="shared" si="28"/>
        <v>110011</v>
      </c>
      <c r="F88" s="4">
        <f>COUNTIF(Respostas!$CS$2:$CS$28,D88*1)</f>
        <v>2</v>
      </c>
      <c r="G88" s="4">
        <f>COUNTIF(Respostas!$CS$2:$CS$28,D88*2)</f>
        <v>0</v>
      </c>
      <c r="H88" s="4">
        <f>COUNTIF(Respostas!$CS$2:$CS$28,D88*3)</f>
        <v>0</v>
      </c>
      <c r="I88" s="4">
        <f>COUNTIF(Respostas!$CS$2:$CS$28,D88*4)</f>
        <v>1</v>
      </c>
      <c r="J88" s="4">
        <f>COUNTIF(Respostas!$CS$2:$CS$28,D88*5)</f>
        <v>0</v>
      </c>
      <c r="K88" s="4">
        <f t="shared" si="29"/>
        <v>1</v>
      </c>
      <c r="L88" s="19">
        <f t="shared" si="30"/>
        <v>4</v>
      </c>
    </row>
    <row r="89" spans="2:13" x14ac:dyDescent="0.2">
      <c r="B89" s="4">
        <v>5</v>
      </c>
      <c r="C89" s="13" t="s">
        <v>28</v>
      </c>
      <c r="D89" s="15">
        <v>100001</v>
      </c>
      <c r="E89" s="4">
        <f t="shared" si="28"/>
        <v>1100011</v>
      </c>
      <c r="F89" s="4">
        <f>COUNTIF(Respostas!$CS$2:$CS$28,D89*1)</f>
        <v>3</v>
      </c>
      <c r="G89" s="4">
        <f>COUNTIF(Respostas!$CS$2:$CS$28,D89*2)</f>
        <v>0</v>
      </c>
      <c r="H89" s="4">
        <f>COUNTIF(Respostas!$CS$2:$CS$28,D89*3)</f>
        <v>0</v>
      </c>
      <c r="I89" s="4">
        <f>COUNTIF(Respostas!$CS$2:$CS$28,D89*4)</f>
        <v>0</v>
      </c>
      <c r="J89" s="4">
        <f>COUNTIF(Respostas!$CS$2:$CS$28,D89*5)</f>
        <v>3</v>
      </c>
      <c r="K89" s="4">
        <f t="shared" si="29"/>
        <v>3</v>
      </c>
      <c r="L89" s="19">
        <f t="shared" si="30"/>
        <v>5</v>
      </c>
    </row>
    <row r="90" spans="2:13" x14ac:dyDescent="0.2">
      <c r="B90" s="4">
        <v>6</v>
      </c>
      <c r="C90" s="5" t="s">
        <v>37</v>
      </c>
      <c r="D90" s="14">
        <v>1000001</v>
      </c>
      <c r="E90" s="4">
        <f t="shared" si="28"/>
        <v>11000011</v>
      </c>
      <c r="F90" s="4">
        <f>COUNTIF(Respostas!$CS$2:$CS$28,D90*1)</f>
        <v>4</v>
      </c>
      <c r="G90" s="4">
        <f>COUNTIF(Respostas!$CS$2:$CS$28,D90*2)</f>
        <v>0</v>
      </c>
      <c r="H90" s="4">
        <f>COUNTIF(Respostas!$CS$2:$CS$28,D90*3)</f>
        <v>0</v>
      </c>
      <c r="I90" s="4">
        <f>COUNTIF(Respostas!$CS$2:$CS$28,D90*4)</f>
        <v>1</v>
      </c>
      <c r="J90" s="4">
        <f>COUNTIF(Respostas!$CS$2:$CS$28,D90*5)</f>
        <v>0</v>
      </c>
      <c r="K90" s="4">
        <f t="shared" si="29"/>
        <v>1</v>
      </c>
      <c r="L90" s="19">
        <f t="shared" si="30"/>
        <v>4</v>
      </c>
    </row>
    <row r="91" spans="2:13" x14ac:dyDescent="0.2">
      <c r="B91" s="4">
        <v>7</v>
      </c>
      <c r="C91" s="5" t="s">
        <v>38</v>
      </c>
      <c r="D91" s="14">
        <v>100000001</v>
      </c>
      <c r="E91" s="4">
        <f t="shared" si="28"/>
        <v>1100000011</v>
      </c>
      <c r="F91" s="4">
        <f>COUNTIF(Respostas!$CS$2:$CS$28,D91*1)</f>
        <v>3</v>
      </c>
      <c r="G91" s="4">
        <f>COUNTIF(Respostas!$CS$2:$CS$28,D91*2)</f>
        <v>0</v>
      </c>
      <c r="H91" s="4">
        <f>COUNTIF(Respostas!$CS$2:$CS$28,D91*3)</f>
        <v>0</v>
      </c>
      <c r="I91" s="4">
        <f>COUNTIF(Respostas!$CS$2:$CS$28,D91*4)</f>
        <v>0</v>
      </c>
      <c r="J91" s="4">
        <f>COUNTIF(Respostas!$CS$2:$CS$28,D91*5)</f>
        <v>0</v>
      </c>
      <c r="K91" s="4">
        <f t="shared" si="29"/>
        <v>0</v>
      </c>
      <c r="L91" s="19">
        <f t="shared" si="30"/>
        <v>0</v>
      </c>
    </row>
    <row r="92" spans="2:13" x14ac:dyDescent="0.2">
      <c r="F92" s="10">
        <f>SUM(F85:F91)</f>
        <v>20</v>
      </c>
      <c r="G92" s="10">
        <f t="shared" ref="G92:K92" si="31">SUM(G85:G91)</f>
        <v>1</v>
      </c>
      <c r="H92" s="10">
        <f t="shared" si="31"/>
        <v>1</v>
      </c>
      <c r="I92" s="10">
        <f t="shared" si="31"/>
        <v>2</v>
      </c>
      <c r="J92" s="10">
        <f t="shared" si="31"/>
        <v>3</v>
      </c>
      <c r="K92" s="10">
        <f t="shared" si="31"/>
        <v>7</v>
      </c>
      <c r="L92" s="26">
        <f>AVERAGE(L85:L91)</f>
        <v>2.5714285714285716</v>
      </c>
      <c r="M92" s="18">
        <f>SUM(F92:J92)</f>
        <v>27</v>
      </c>
    </row>
    <row r="94" spans="2:13" x14ac:dyDescent="0.2">
      <c r="B94" s="42" t="s">
        <v>45</v>
      </c>
      <c r="C94" s="43" t="s">
        <v>151</v>
      </c>
      <c r="D94" s="44"/>
      <c r="E94" s="44"/>
      <c r="F94" s="40" t="s">
        <v>33</v>
      </c>
      <c r="G94" s="40" t="s">
        <v>36</v>
      </c>
      <c r="H94" s="40" t="s">
        <v>32</v>
      </c>
      <c r="I94" s="40" t="s">
        <v>31</v>
      </c>
      <c r="J94" s="40" t="s">
        <v>48</v>
      </c>
      <c r="K94" s="40" t="s">
        <v>55</v>
      </c>
      <c r="L94" s="40" t="s">
        <v>56</v>
      </c>
    </row>
    <row r="95" spans="2:13" x14ac:dyDescent="0.2">
      <c r="B95" s="42"/>
      <c r="C95" s="43"/>
      <c r="D95" s="44"/>
      <c r="E95" s="44"/>
      <c r="F95" s="41"/>
      <c r="G95" s="41"/>
      <c r="H95" s="41"/>
      <c r="I95" s="41"/>
      <c r="J95" s="41"/>
      <c r="K95" s="41"/>
      <c r="L95" s="41"/>
    </row>
    <row r="96" spans="2:13" x14ac:dyDescent="0.2">
      <c r="B96" s="4">
        <v>1</v>
      </c>
      <c r="C96" s="8" t="s">
        <v>40</v>
      </c>
      <c r="D96" s="4">
        <v>1</v>
      </c>
      <c r="E96" s="4">
        <f>D96*11</f>
        <v>11</v>
      </c>
      <c r="F96" s="4">
        <f>COUNTIF(Respostas!$CU$2:$CU$28,D96*1)</f>
        <v>2</v>
      </c>
      <c r="G96" s="4">
        <f>COUNTIF(Respostas!$CU$2:$CU$28,D96*2)</f>
        <v>0</v>
      </c>
      <c r="H96" s="4">
        <f>COUNTIF(Respostas!$CU$2:$CU$28,D96*3)</f>
        <v>1</v>
      </c>
      <c r="I96" s="4">
        <f>COUNTIF(Respostas!$CU$2:$CU$28,D96*4)</f>
        <v>0</v>
      </c>
      <c r="J96" s="4">
        <f>COUNTIF(Respostas!$CU$2:$CU$28,D96*5)</f>
        <v>0</v>
      </c>
      <c r="K96" s="4">
        <f>G96+H96+I96+J96</f>
        <v>1</v>
      </c>
      <c r="L96" s="19">
        <f>IFERROR(((G96*2)+(H96*3)+(I96*4)+(J96*5))/K96,0)</f>
        <v>3</v>
      </c>
    </row>
    <row r="97" spans="2:13" x14ac:dyDescent="0.2">
      <c r="B97" s="4">
        <v>2</v>
      </c>
      <c r="C97" s="5" t="s">
        <v>39</v>
      </c>
      <c r="D97" s="14">
        <v>101</v>
      </c>
      <c r="E97" s="4">
        <f t="shared" ref="E97:E102" si="32">D97*11</f>
        <v>1111</v>
      </c>
      <c r="F97" s="4">
        <f>COUNTIF(Respostas!$CU$2:$CU$28,D97*1)</f>
        <v>2</v>
      </c>
      <c r="G97" s="4">
        <f>COUNTIF(Respostas!$CU$2:$CU$28,D97*2)</f>
        <v>1</v>
      </c>
      <c r="H97" s="4">
        <f>COUNTIF(Respostas!$CU$2:$CU$28,D97*3)</f>
        <v>0</v>
      </c>
      <c r="I97" s="4">
        <f>COUNTIF(Respostas!$CU$2:$CU$28,D97*4)</f>
        <v>0</v>
      </c>
      <c r="J97" s="4">
        <f>COUNTIF(Respostas!$CU$2:$CU$28,D97*5)</f>
        <v>0</v>
      </c>
      <c r="K97" s="4">
        <f t="shared" ref="K97:K102" si="33">G97+H97+I97+J97</f>
        <v>1</v>
      </c>
      <c r="L97" s="19">
        <f t="shared" ref="L97:L102" si="34">IFERROR(((G97*2)+(H97*3)+(I97*4)+(J97*5))/K97,0)</f>
        <v>2</v>
      </c>
    </row>
    <row r="98" spans="2:13" x14ac:dyDescent="0.2">
      <c r="B98" s="4">
        <v>3</v>
      </c>
      <c r="C98" s="5" t="s">
        <v>34</v>
      </c>
      <c r="D98" s="14">
        <v>1001</v>
      </c>
      <c r="E98" s="4">
        <f t="shared" si="32"/>
        <v>11011</v>
      </c>
      <c r="F98" s="4">
        <f>COUNTIF(Respostas!$CU$2:$CU$28,D98*1)</f>
        <v>2</v>
      </c>
      <c r="G98" s="4">
        <f>COUNTIF(Respostas!$CU$2:$CU$28,D98*2)</f>
        <v>0</v>
      </c>
      <c r="H98" s="4">
        <f>COUNTIF(Respostas!$CU$2:$CU$28,D98*3)</f>
        <v>1</v>
      </c>
      <c r="I98" s="4">
        <f>COUNTIF(Respostas!$CU$2:$CU$28,D98*4)</f>
        <v>1</v>
      </c>
      <c r="J98" s="4">
        <f>COUNTIF(Respostas!$CU$2:$CU$28,D98*5)</f>
        <v>0</v>
      </c>
      <c r="K98" s="4">
        <f t="shared" si="33"/>
        <v>2</v>
      </c>
      <c r="L98" s="19">
        <f t="shared" si="34"/>
        <v>3.5</v>
      </c>
    </row>
    <row r="99" spans="2:13" x14ac:dyDescent="0.2">
      <c r="B99" s="4">
        <v>4</v>
      </c>
      <c r="C99" s="5" t="s">
        <v>42</v>
      </c>
      <c r="D99" s="14">
        <v>10001</v>
      </c>
      <c r="E99" s="4">
        <f t="shared" si="32"/>
        <v>110011</v>
      </c>
      <c r="F99" s="4">
        <f>COUNTIF(Respostas!$CU$2:$CU$28,D99*1)</f>
        <v>1</v>
      </c>
      <c r="G99" s="4">
        <f>COUNTIF(Respostas!$CU$2:$CU$28,D99*2)</f>
        <v>0</v>
      </c>
      <c r="H99" s="4">
        <f>COUNTIF(Respostas!$CU$2:$CU$28,D99*3)</f>
        <v>0</v>
      </c>
      <c r="I99" s="4">
        <f>COUNTIF(Respostas!$CU$2:$CU$28,D99*4)</f>
        <v>2</v>
      </c>
      <c r="J99" s="4">
        <f>COUNTIF(Respostas!$CU$2:$CU$28,D99*5)</f>
        <v>0</v>
      </c>
      <c r="K99" s="4">
        <f t="shared" si="33"/>
        <v>2</v>
      </c>
      <c r="L99" s="19">
        <f t="shared" si="34"/>
        <v>4</v>
      </c>
    </row>
    <row r="100" spans="2:13" x14ac:dyDescent="0.2">
      <c r="B100" s="4">
        <v>5</v>
      </c>
      <c r="C100" s="13" t="s">
        <v>28</v>
      </c>
      <c r="D100" s="15">
        <v>100001</v>
      </c>
      <c r="E100" s="4">
        <f t="shared" si="32"/>
        <v>1100011</v>
      </c>
      <c r="F100" s="4">
        <f>COUNTIF(Respostas!$CU$2:$CU$28,D100*1)</f>
        <v>3</v>
      </c>
      <c r="G100" s="4">
        <f>COUNTIF(Respostas!$CU$2:$CU$28,D100*2)</f>
        <v>0</v>
      </c>
      <c r="H100" s="4">
        <f>COUNTIF(Respostas!$CU$2:$CU$28,D100*3)</f>
        <v>0</v>
      </c>
      <c r="I100" s="4">
        <f>COUNTIF(Respostas!$CU$2:$CU$28,D100*4)</f>
        <v>0</v>
      </c>
      <c r="J100" s="4">
        <f>COUNTIF(Respostas!$CU$2:$CU$28,D100*5)</f>
        <v>3</v>
      </c>
      <c r="K100" s="4">
        <f t="shared" si="33"/>
        <v>3</v>
      </c>
      <c r="L100" s="19">
        <f t="shared" si="34"/>
        <v>5</v>
      </c>
    </row>
    <row r="101" spans="2:13" x14ac:dyDescent="0.2">
      <c r="B101" s="4">
        <v>6</v>
      </c>
      <c r="C101" s="5" t="s">
        <v>37</v>
      </c>
      <c r="D101" s="14">
        <v>1000001</v>
      </c>
      <c r="E101" s="4">
        <f t="shared" si="32"/>
        <v>11000011</v>
      </c>
      <c r="F101" s="4">
        <f>COUNTIF(Respostas!$CU$2:$CU$28,D101*1)</f>
        <v>4</v>
      </c>
      <c r="G101" s="4">
        <f>COUNTIF(Respostas!$CU$2:$CU$28,D101*2)</f>
        <v>0</v>
      </c>
      <c r="H101" s="4">
        <f>COUNTIF(Respostas!$CU$2:$CU$28,D101*3)</f>
        <v>0</v>
      </c>
      <c r="I101" s="4">
        <f>COUNTIF(Respostas!$CU$2:$CU$28,D101*4)</f>
        <v>1</v>
      </c>
      <c r="J101" s="4">
        <f>COUNTIF(Respostas!$CU$2:$CU$28,D101*5)</f>
        <v>0</v>
      </c>
      <c r="K101" s="4">
        <f t="shared" si="33"/>
        <v>1</v>
      </c>
      <c r="L101" s="19">
        <f t="shared" si="34"/>
        <v>4</v>
      </c>
    </row>
    <row r="102" spans="2:13" x14ac:dyDescent="0.2">
      <c r="B102" s="4">
        <v>7</v>
      </c>
      <c r="C102" s="5" t="s">
        <v>38</v>
      </c>
      <c r="D102" s="14">
        <v>100000001</v>
      </c>
      <c r="E102" s="4">
        <f t="shared" si="32"/>
        <v>1100000011</v>
      </c>
      <c r="F102" s="4">
        <f>COUNTIF(Respostas!$CU$2:$CU$28,D102*1)</f>
        <v>2</v>
      </c>
      <c r="G102" s="4">
        <f>COUNTIF(Respostas!$CU$2:$CU$28,D102*2)</f>
        <v>0</v>
      </c>
      <c r="H102" s="4">
        <f>COUNTIF(Respostas!$CU$2:$CU$28,D102*3)</f>
        <v>0</v>
      </c>
      <c r="I102" s="4">
        <f>COUNTIF(Respostas!$CU$2:$CU$28,D102*4)</f>
        <v>0</v>
      </c>
      <c r="J102" s="4">
        <f>COUNTIF(Respostas!$CU$2:$CU$28,D102*5)</f>
        <v>1</v>
      </c>
      <c r="K102" s="4">
        <f t="shared" si="33"/>
        <v>1</v>
      </c>
      <c r="L102" s="19">
        <f t="shared" si="34"/>
        <v>5</v>
      </c>
    </row>
    <row r="103" spans="2:13" x14ac:dyDescent="0.2">
      <c r="F103" s="10">
        <f>SUM(F96:F102)</f>
        <v>16</v>
      </c>
      <c r="G103" s="10">
        <f t="shared" ref="G103:K103" si="35">SUM(G96:G102)</f>
        <v>1</v>
      </c>
      <c r="H103" s="10">
        <f t="shared" si="35"/>
        <v>2</v>
      </c>
      <c r="I103" s="10">
        <f t="shared" si="35"/>
        <v>4</v>
      </c>
      <c r="J103" s="10">
        <f t="shared" si="35"/>
        <v>4</v>
      </c>
      <c r="K103" s="10">
        <f t="shared" si="35"/>
        <v>11</v>
      </c>
      <c r="L103" s="26">
        <f>AVERAGE(L96:L102)</f>
        <v>3.7857142857142856</v>
      </c>
      <c r="M103" s="18">
        <f>SUM(F103:J103)</f>
        <v>27</v>
      </c>
    </row>
  </sheetData>
  <mergeCells count="99">
    <mergeCell ref="G6:G7"/>
    <mergeCell ref="B6:B7"/>
    <mergeCell ref="C6:C7"/>
    <mergeCell ref="D6:D7"/>
    <mergeCell ref="E6:E7"/>
    <mergeCell ref="F6:F7"/>
    <mergeCell ref="B17:B18"/>
    <mergeCell ref="C17:C18"/>
    <mergeCell ref="D17:D18"/>
    <mergeCell ref="E17:E18"/>
    <mergeCell ref="F17:F18"/>
    <mergeCell ref="K17:K18"/>
    <mergeCell ref="L17:L18"/>
    <mergeCell ref="H6:H7"/>
    <mergeCell ref="I6:I7"/>
    <mergeCell ref="J6:J7"/>
    <mergeCell ref="K6:K7"/>
    <mergeCell ref="L6:L7"/>
    <mergeCell ref="G28:G29"/>
    <mergeCell ref="G17:G18"/>
    <mergeCell ref="H17:H18"/>
    <mergeCell ref="I17:I18"/>
    <mergeCell ref="J17:J18"/>
    <mergeCell ref="B28:B29"/>
    <mergeCell ref="C28:C29"/>
    <mergeCell ref="D28:D29"/>
    <mergeCell ref="E28:E29"/>
    <mergeCell ref="F28:F29"/>
    <mergeCell ref="B39:B40"/>
    <mergeCell ref="C39:C40"/>
    <mergeCell ref="D39:D40"/>
    <mergeCell ref="E39:E40"/>
    <mergeCell ref="F39:F40"/>
    <mergeCell ref="K39:K40"/>
    <mergeCell ref="L39:L40"/>
    <mergeCell ref="H28:H29"/>
    <mergeCell ref="I28:I29"/>
    <mergeCell ref="J28:J29"/>
    <mergeCell ref="K28:K29"/>
    <mergeCell ref="L28:L29"/>
    <mergeCell ref="G50:G51"/>
    <mergeCell ref="G39:G40"/>
    <mergeCell ref="H39:H40"/>
    <mergeCell ref="I39:I40"/>
    <mergeCell ref="J39:J40"/>
    <mergeCell ref="B50:B51"/>
    <mergeCell ref="C50:C51"/>
    <mergeCell ref="D50:D51"/>
    <mergeCell ref="E50:E51"/>
    <mergeCell ref="F50:F51"/>
    <mergeCell ref="B61:B62"/>
    <mergeCell ref="C61:C62"/>
    <mergeCell ref="D61:D62"/>
    <mergeCell ref="E61:E62"/>
    <mergeCell ref="F61:F62"/>
    <mergeCell ref="K61:K62"/>
    <mergeCell ref="L61:L62"/>
    <mergeCell ref="H50:H51"/>
    <mergeCell ref="I50:I51"/>
    <mergeCell ref="J50:J51"/>
    <mergeCell ref="K50:K51"/>
    <mergeCell ref="L50:L51"/>
    <mergeCell ref="G72:G73"/>
    <mergeCell ref="G61:G62"/>
    <mergeCell ref="H61:H62"/>
    <mergeCell ref="I61:I62"/>
    <mergeCell ref="J61:J62"/>
    <mergeCell ref="B72:B73"/>
    <mergeCell ref="C72:C73"/>
    <mergeCell ref="D72:D73"/>
    <mergeCell ref="E72:E73"/>
    <mergeCell ref="F72:F73"/>
    <mergeCell ref="B83:B84"/>
    <mergeCell ref="C83:C84"/>
    <mergeCell ref="D83:D84"/>
    <mergeCell ref="E83:E84"/>
    <mergeCell ref="F83:F84"/>
    <mergeCell ref="K83:K84"/>
    <mergeCell ref="L83:L84"/>
    <mergeCell ref="H72:H73"/>
    <mergeCell ref="I72:I73"/>
    <mergeCell ref="J72:J73"/>
    <mergeCell ref="K72:K73"/>
    <mergeCell ref="L72:L73"/>
    <mergeCell ref="G94:G95"/>
    <mergeCell ref="G83:G84"/>
    <mergeCell ref="H83:H84"/>
    <mergeCell ref="I83:I84"/>
    <mergeCell ref="J83:J84"/>
    <mergeCell ref="B94:B95"/>
    <mergeCell ref="C94:C95"/>
    <mergeCell ref="D94:D95"/>
    <mergeCell ref="E94:E95"/>
    <mergeCell ref="F94:F95"/>
    <mergeCell ref="H94:H95"/>
    <mergeCell ref="I94:I95"/>
    <mergeCell ref="J94:J95"/>
    <mergeCell ref="K94:K95"/>
    <mergeCell ref="L94:L9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</vt:i4>
      </vt:variant>
    </vt:vector>
  </HeadingPairs>
  <TitlesOfParts>
    <vt:vector size="12" baseType="lpstr">
      <vt:lpstr>Respostas</vt:lpstr>
      <vt:lpstr>Parte 1</vt:lpstr>
      <vt:lpstr>Parte 2.1</vt:lpstr>
      <vt:lpstr>Parte 2.2</vt:lpstr>
      <vt:lpstr>Parte 2.3</vt:lpstr>
      <vt:lpstr>Parte 2.4</vt:lpstr>
      <vt:lpstr>Parte 2.5</vt:lpstr>
      <vt:lpstr>Parte 2.6</vt:lpstr>
      <vt:lpstr>Parte 2.7</vt:lpstr>
      <vt:lpstr>Parte 3</vt:lpstr>
      <vt:lpstr>Resumo</vt:lpstr>
      <vt:lpstr>'Parte 2.1'!_Hlk63773394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Leonardo Herszon Meira</cp:lastModifiedBy>
  <dcterms:created xsi:type="dcterms:W3CDTF">2021-03-05T00:02:20Z</dcterms:created>
  <dcterms:modified xsi:type="dcterms:W3CDTF">2021-03-09T12:22:29Z</dcterms:modified>
</cp:coreProperties>
</file>